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1" activeTab="1"/>
  </bookViews>
  <sheets>
    <sheet name="Minutes" sheetId="1" state="hidden" r:id="rId1"/>
    <sheet name="Balance Sheet" sheetId="2" r:id="rId2"/>
    <sheet name="Profit &amp; Loss" sheetId="3" r:id="rId3"/>
    <sheet name="minutes Sheets" sheetId="4" state="hidden" r:id="rId4"/>
    <sheet name="Extract" sheetId="5" state="hidden" r:id="rId5"/>
    <sheet name="Statement of changes in Equity" sheetId="6" state="hidden" r:id="rId6"/>
    <sheet name="Limited Review Report" sheetId="7" r:id="rId7"/>
  </sheets>
  <externalReferences>
    <externalReference r:id="rId10"/>
  </externalReferences>
  <definedNames>
    <definedName name="_xlnm.Print_Area" localSheetId="1">'Balance Sheet'!$B$1:$E$74</definedName>
    <definedName name="_xlnm.Print_Area" localSheetId="4">'Extract'!$A$1:$E$34</definedName>
    <definedName name="_xlnm.Print_Area" localSheetId="0">'Minutes'!$B$1:$E$76</definedName>
    <definedName name="_xlnm.Print_Area" localSheetId="3">'minutes Sheets'!$A$50:$H$71</definedName>
    <definedName name="_xlnm.Print_Area" localSheetId="2">'Profit &amp; Loss'!$A$1:$H$65</definedName>
  </definedNames>
  <calcPr calcMode="manual" fullCalcOnLoad="1"/>
</workbook>
</file>

<file path=xl/sharedStrings.xml><?xml version="1.0" encoding="utf-8"?>
<sst xmlns="http://schemas.openxmlformats.org/spreadsheetml/2006/main" count="404" uniqueCount="228">
  <si>
    <t>Particulars</t>
  </si>
  <si>
    <t>I</t>
  </si>
  <si>
    <t>Revenue from operations</t>
  </si>
  <si>
    <t>II</t>
  </si>
  <si>
    <t>Other income</t>
  </si>
  <si>
    <t>III</t>
  </si>
  <si>
    <t>Total Revenue (I + II)</t>
  </si>
  <si>
    <t>IV</t>
  </si>
  <si>
    <t>Expenses:</t>
  </si>
  <si>
    <t>Cost of materials consumed</t>
  </si>
  <si>
    <t>Purchases of Stock-in-Trade</t>
  </si>
  <si>
    <t xml:space="preserve">Employee benefits expense </t>
  </si>
  <si>
    <t>Finance costs</t>
  </si>
  <si>
    <t>Depreciation and amortization expense</t>
  </si>
  <si>
    <t>Other expenses</t>
  </si>
  <si>
    <t>Total expenses</t>
  </si>
  <si>
    <t>V</t>
  </si>
  <si>
    <t>Exceptional items</t>
  </si>
  <si>
    <t>IX</t>
  </si>
  <si>
    <t>X</t>
  </si>
  <si>
    <t>Tax expense:</t>
  </si>
  <si>
    <t>(1) Current tax</t>
  </si>
  <si>
    <t>(2) Deferred tax</t>
  </si>
  <si>
    <t>XI</t>
  </si>
  <si>
    <t>XII</t>
  </si>
  <si>
    <t>XIII</t>
  </si>
  <si>
    <t>XIV</t>
  </si>
  <si>
    <t>XV</t>
  </si>
  <si>
    <t>(1) Basic</t>
  </si>
  <si>
    <t>(2) Diluted</t>
  </si>
  <si>
    <t>Quarter Ended</t>
  </si>
  <si>
    <t>Audited</t>
  </si>
  <si>
    <t>Unaudited</t>
  </si>
  <si>
    <t>(a) Inventories</t>
  </si>
  <si>
    <t>(i) Investments</t>
  </si>
  <si>
    <t>(iii) Cash and cash equivalents</t>
  </si>
  <si>
    <t>(v) Loans</t>
  </si>
  <si>
    <t>(vi) Others (to be specified)</t>
  </si>
  <si>
    <t>(c) Current Tax Assets (Net)</t>
  </si>
  <si>
    <t>Total Assets</t>
  </si>
  <si>
    <t>EQUITY AND LIABILITIES</t>
  </si>
  <si>
    <t>Equity</t>
  </si>
  <si>
    <t>(b) Other Equity</t>
  </si>
  <si>
    <t>LIABILITIES</t>
  </si>
  <si>
    <t>Non-current liabilities</t>
  </si>
  <si>
    <t>(a) Financial Liabilities</t>
  </si>
  <si>
    <t>(i) Borrowings</t>
  </si>
  <si>
    <t>(b) Provisions</t>
  </si>
  <si>
    <t>(c) Provisions</t>
  </si>
  <si>
    <t>(d) Current Tax Liabilities (Net)</t>
  </si>
  <si>
    <t>Changes in equity share capital during the year</t>
  </si>
  <si>
    <t>Dividends</t>
  </si>
  <si>
    <t>Transfer to retained earnings</t>
  </si>
  <si>
    <t>STATMENT  OF CHANGES IN EQUITY</t>
  </si>
  <si>
    <t>A. Equity Share Capital</t>
  </si>
  <si>
    <t>Balance at the beginning of the reporting period</t>
  </si>
  <si>
    <t>Balance at the end of the  reporting period</t>
  </si>
  <si>
    <t>B.Other Equity</t>
  </si>
  <si>
    <t>Share application on money pending allotment</t>
  </si>
  <si>
    <t>Equity component of compound financial instrument</t>
  </si>
  <si>
    <t>Reserve and Surplus</t>
  </si>
  <si>
    <t>Debt Instrument through other Comprehensive Income</t>
  </si>
  <si>
    <t>Equity Instrument through Other Comprehensive Income </t>
  </si>
  <si>
    <t>Effective portion of Cash Flow Hedges</t>
  </si>
  <si>
    <t>Revalution Surplus</t>
  </si>
  <si>
    <t>Other items of Other Comprehensive Income (Specify nature)</t>
  </si>
  <si>
    <t>Money received against share capital</t>
  </si>
  <si>
    <t>Exchange difference on translating the financial statement</t>
  </si>
  <si>
    <t>Total</t>
  </si>
  <si>
    <t>Securities Premium Reserve</t>
  </si>
  <si>
    <t>Other Reserve (Specify nature)</t>
  </si>
  <si>
    <t>Retained Earning</t>
  </si>
  <si>
    <t>Changes in accounting policy or prior period errors</t>
  </si>
  <si>
    <t>Restated balance at the begining of the reporting period</t>
  </si>
  <si>
    <t>Total comprehensive</t>
  </si>
  <si>
    <t>Income for the year</t>
  </si>
  <si>
    <t>Balance at the end of the reporting  period</t>
  </si>
  <si>
    <t>Capital Reserve</t>
  </si>
  <si>
    <t>VII</t>
  </si>
  <si>
    <t>VIII</t>
  </si>
  <si>
    <t>Profit before exceptional and extraordinary items and tax (III - IV)</t>
  </si>
  <si>
    <t>NOTES :-</t>
  </si>
  <si>
    <t xml:space="preserve">                    For and on behalf of the Board</t>
  </si>
  <si>
    <t xml:space="preserve">                    (Y.Nayudamma)</t>
  </si>
  <si>
    <t>Place : Hyderabad</t>
  </si>
  <si>
    <t xml:space="preserve">                    Managing Director</t>
  </si>
  <si>
    <t xml:space="preserve">                    DIN : 00377721</t>
  </si>
  <si>
    <t>VI</t>
  </si>
  <si>
    <t xml:space="preserve">Total Income from Operations </t>
  </si>
  <si>
    <t>Equity Share Capital</t>
  </si>
  <si>
    <t>The previous period figures are regrouped / rearranged wherever necessary.</t>
  </si>
  <si>
    <t>For and on behalf of the Board</t>
  </si>
  <si>
    <t>(Y.Nayudamma)</t>
  </si>
  <si>
    <t>Managing Director</t>
  </si>
  <si>
    <t>DIN : 00377721</t>
  </si>
  <si>
    <t>PHYTO CHEM (INDIA) LIMITED</t>
  </si>
  <si>
    <t>CIN : L24110TG1989PLC009500</t>
  </si>
  <si>
    <t>Jinnaram Mandal, Medak District, Telangana.</t>
  </si>
  <si>
    <t>Corporate Office : No.8-3-229/23, First Floor, Thaherville,</t>
  </si>
  <si>
    <t xml:space="preserve">Yousufguda Checkpost,  Hyderabad - 500 045, Telangana. </t>
  </si>
  <si>
    <t>Tel : 040-23557712 / 23557713, Fax : 040-23557714.</t>
  </si>
  <si>
    <t>Email: info@phytochemindia.com, Website: www.phytochemindia.com</t>
  </si>
  <si>
    <t>Registered Office : Survey No.628, Temple Street, Bonthapally-502313,</t>
  </si>
  <si>
    <t>Rs. in Lakhs</t>
  </si>
  <si>
    <t>(iv) Bank balances other than (iii) above</t>
  </si>
  <si>
    <t xml:space="preserve">Changes in inventories of finished goods                         work-in-progress and Stock-in-Trade
 </t>
  </si>
  <si>
    <t>Any other change                     (to be specified)</t>
  </si>
  <si>
    <t>Registered Office : Survey No.628, Temple Street, Bonthapally - 502 313,</t>
  </si>
  <si>
    <t>30-09-2017</t>
  </si>
  <si>
    <t>Power and Fuel</t>
  </si>
  <si>
    <t>Excise Duty</t>
  </si>
  <si>
    <t>Statment of Changes in Equity for the period ended 30-09-2017.</t>
  </si>
  <si>
    <t xml:space="preserve">Year Ended </t>
  </si>
  <si>
    <t>31-03-2017</t>
  </si>
  <si>
    <t>Extraordinary Items</t>
  </si>
  <si>
    <t>Profit before tax (VII-VIII)</t>
  </si>
  <si>
    <t>Net Profit for the period (IX - X)</t>
  </si>
  <si>
    <t>Other Comprehensive Income (Net of Tax)</t>
  </si>
  <si>
    <t>Paid up Equity Share Capital (Face value of Rs.10.00 each)</t>
  </si>
  <si>
    <t>Earnings per equity share: - In Rs. (Not annualised)</t>
  </si>
  <si>
    <t>Gummadidala Mandal,  Sangareddy District, Telangana.</t>
  </si>
  <si>
    <t>A.</t>
  </si>
  <si>
    <t>B.</t>
  </si>
  <si>
    <t>ASSETS</t>
  </si>
  <si>
    <t xml:space="preserve">(a)  Property, Plant and Equipment </t>
  </si>
  <si>
    <t>(iii) Others</t>
  </si>
  <si>
    <t>Sub- Total - Non Current Assets</t>
  </si>
  <si>
    <t>Sub- Total - Current Assets</t>
  </si>
  <si>
    <t>Total Equity</t>
  </si>
  <si>
    <t>Total Non- Current Liabilities</t>
  </si>
  <si>
    <t>Total - Current Liabilities</t>
  </si>
  <si>
    <t xml:space="preserve"> Non-Current Assets</t>
  </si>
  <si>
    <t>(j) Other Non-Current Assets</t>
  </si>
  <si>
    <t>(I) Deferred Tax Assets (net)</t>
  </si>
  <si>
    <t>(d) Other Current Assets</t>
  </si>
  <si>
    <t>(ii) Trade Receivables</t>
  </si>
  <si>
    <t>(c) Financial Assets</t>
  </si>
  <si>
    <t>(b) Capital Work in Progress</t>
  </si>
  <si>
    <t>Current Assets</t>
  </si>
  <si>
    <t>(b) Financial Assets</t>
  </si>
  <si>
    <t>(a) Equity Share Capital</t>
  </si>
  <si>
    <t>(ii) Trade Payables</t>
  </si>
  <si>
    <t>(c) Deferred Tax Liabilities (Net)</t>
  </si>
  <si>
    <t>(d) Other Non-Current Liabilities</t>
  </si>
  <si>
    <t>(iii) Other Financial Liabilities</t>
  </si>
  <si>
    <r>
      <t>Net Profit / (Loss) for the period (after tax)</t>
    </r>
    <r>
      <rPr>
        <b/>
        <sz val="14"/>
        <rFont val="Arial"/>
        <family val="2"/>
      </rPr>
      <t xml:space="preserve"> </t>
    </r>
    <r>
      <rPr>
        <b/>
        <sz val="12"/>
        <rFont val="Arial"/>
        <family val="2"/>
      </rPr>
      <t xml:space="preserve">                            </t>
    </r>
  </si>
  <si>
    <t>Earnings per Share ( of Rs.10/- each) (Basic and Diluted )</t>
  </si>
  <si>
    <t>Total Comprehensive Income for the period (Net of Tax)</t>
  </si>
  <si>
    <r>
      <t>Net Profit / (Loss) for the period (before Tax</t>
    </r>
    <r>
      <rPr>
        <b/>
        <sz val="14"/>
        <rFont val="Arial"/>
        <family val="2"/>
      </rPr>
      <t>)</t>
    </r>
  </si>
  <si>
    <t>Description</t>
  </si>
  <si>
    <t>Net Profit / (Loss) as per previous GAAP (Indian GAAP)</t>
  </si>
  <si>
    <t>Comprehensive Income (Net of Tax)</t>
  </si>
  <si>
    <t>Total Comprehensive Income/ (Loss)for the period</t>
  </si>
  <si>
    <t xml:space="preserve">                                       Registered Office : Survey No.628, Temple Street, Bonthapally-502313,</t>
  </si>
  <si>
    <t xml:space="preserve">                                       Gumadidala Mandal, Sanga Reddy, Telangana.</t>
  </si>
  <si>
    <t xml:space="preserve">                                       Corporate Office : No.8-3-229/23, First Floor, Thaherville,</t>
  </si>
  <si>
    <t xml:space="preserve">                                       Yousufguda Checkpost,  Hyderabad - 500 045, Telangana. </t>
  </si>
  <si>
    <t xml:space="preserve">                                       Tel : 040-23557712 / 23557713, Fax : 040-23557714.</t>
  </si>
  <si>
    <t xml:space="preserve">                             PHYTO CHEM (INDIA) LIMITED</t>
  </si>
  <si>
    <t xml:space="preserve">Yousufguda Check post,  Hyderabad - 500 045, Telangana. </t>
  </si>
  <si>
    <t xml:space="preserve">Profit before extraordinary items and tax(V-VI)                     </t>
  </si>
  <si>
    <t>Total Comprehensive Income (Net of Tax) for the period (XI+XII)                                                               Comprising Profit / (Loss) for the period (after tax) and Other comprehensive Income.</t>
  </si>
  <si>
    <t>Reserves excluding revaluation reserves as per Balance Sheet of previous accounting year.</t>
  </si>
  <si>
    <t>Total Equity &amp; Liabilities</t>
  </si>
  <si>
    <t>(b) Other Current Liabilities</t>
  </si>
  <si>
    <t>Current Liabilities</t>
  </si>
  <si>
    <t>(iii)Other Financial Liabilities (other than those specified in item (b), to be specified)</t>
  </si>
  <si>
    <t xml:space="preserve">As at Year ended 31-03-2017 (Audited) </t>
  </si>
  <si>
    <t xml:space="preserve">                        CIN : L24110TG1989PLC009500</t>
  </si>
  <si>
    <t xml:space="preserve">                                       Email: info@phytochemindia.com, Website: www.phytochemindia.com</t>
  </si>
  <si>
    <t xml:space="preserve">                                 CIN : L24110TG1989PLC009500</t>
  </si>
  <si>
    <t xml:space="preserve">                     PHYTO CHEM (INDIA) LIMITED</t>
  </si>
  <si>
    <t xml:space="preserve">                               Gummadidala Mandal, Sangareddy District, Telangana.</t>
  </si>
  <si>
    <t xml:space="preserve">                               Corporate Office : No.8-3-229/23, First Floor, Thaherville,</t>
  </si>
  <si>
    <t xml:space="preserve">                               Yousufguda Check post,  Hyderabad - 500 045, Telangana. </t>
  </si>
  <si>
    <t xml:space="preserve">                               Tel : 040-23557712 / 23557713, Fax : 040-23557714.</t>
  </si>
  <si>
    <t xml:space="preserve">                                   Registered Office : Survey No.628, Temple Street, Bonthapally-502313,</t>
  </si>
  <si>
    <t xml:space="preserve">                                       Email: info@phytochemindia.com,Website:www.phytochemindia.com</t>
  </si>
  <si>
    <t>XVI</t>
  </si>
  <si>
    <t>The Statutory Auditors of the Company have carried out a limited review of the Financial Results as per regulation 33 of SEBI (LODR) Regulations, 2015. The IND AS Compliant corresponding figures of the  previous year have not been subjected to review. However, the Company's management has exercised due diligence to ensure that such financial results provide a true and fare view.</t>
  </si>
  <si>
    <t>The reconciliation of net profit as reported under previous General Accepted Accounting Principles (previous GAAP) and as per IND AS for the corresponding quarter and half year ended 30th September,2016 is given bellow.</t>
  </si>
  <si>
    <t>The above results have been prepared in accordance with the Companies (Indian Accounting Standards) Rules 2015 (IND AS), prescribed under Section 133 of the Companies Act,2013 and other recognised accounting practices and policies to the extent applicable. With effect from April 1st, 2017, the Company has first time adopted IND AS with transition date of April 1st ,2016.</t>
  </si>
  <si>
    <t>There being no other business to transact, the meeting terminated at with a vote of thanks to the chair.</t>
  </si>
  <si>
    <t>::3::</t>
  </si>
  <si>
    <t>Contd…4</t>
  </si>
  <si>
    <t xml:space="preserve">                           CIN : L24110TG1989PLC009500</t>
  </si>
  <si>
    <t xml:space="preserve">                        PHYTO CHEM (INDIA) LIMITED</t>
  </si>
  <si>
    <t xml:space="preserve">                                   Gummadidala Mandal, Sangareddy District, Telangana.</t>
  </si>
  <si>
    <t xml:space="preserve">                                          Registered Office : Survey No.628, Temple Street, Bonthapally-502313,</t>
  </si>
  <si>
    <t>::4::</t>
  </si>
  <si>
    <t>(N.Sudhakar)</t>
  </si>
  <si>
    <t xml:space="preserve"> Place : Hyderabad</t>
  </si>
  <si>
    <t>Chairman</t>
  </si>
  <si>
    <t>DIN : 00426897</t>
  </si>
  <si>
    <t>Total Comprehensive Income (Net of Tax) for the period (XI+XII) Comprising Profit / (Loss) for the period (after tax) and Other comprehensive Income.</t>
  </si>
  <si>
    <t>Contd..5</t>
  </si>
  <si>
    <t>::5::</t>
  </si>
  <si>
    <t>Contd…6</t>
  </si>
  <si>
    <t>Statement of Assets and Liabilities- Standalone as at 31-12-2017</t>
  </si>
  <si>
    <t xml:space="preserve">As at Half Year ended 31-12-2017 (Unaudited) </t>
  </si>
  <si>
    <t>Date  : 12-02-2018</t>
  </si>
  <si>
    <t>Statement of Standalone Unaudited Financial Results for  the Quarter and Half year ended  31-12-2017</t>
  </si>
  <si>
    <t>31-12-2017</t>
  </si>
  <si>
    <t>31-12-2016</t>
  </si>
  <si>
    <t>Nine months Ended</t>
  </si>
  <si>
    <t>Nine months ended December 31,2016</t>
  </si>
  <si>
    <t>Quarter ended December 31,2016</t>
  </si>
  <si>
    <t>31-12-2017 Unaudited</t>
  </si>
  <si>
    <t>31-12-2017                 Unaudited</t>
  </si>
  <si>
    <t>Date  : 13-12-2018</t>
  </si>
  <si>
    <t xml:space="preserve"> Date : 13-12-2018</t>
  </si>
  <si>
    <t>Nine Months Ended</t>
  </si>
  <si>
    <t>The Company operates mainly in one segment i.e., Manufacturing and Marketing of Pesticide Formulations and small way in real estate activity. There are no transactions of real estate activity during the quarter ended 31-12-2017. As at 31st December, 2017, the Company has  deployed Rs.96.79 Lakhs in Real Estate activity and the rest of amount is deployed in Pesticides activity only.</t>
  </si>
  <si>
    <t>Diff</t>
  </si>
  <si>
    <t>The Company operates mainly in one segment i.e., Manufacturing and Marketing of Pesticide Formulations and small way in real estate activity. There are no transactions of real estate activity during the quarter ended 31-12-2017. As at 31st December, 2017, the Company has deployed Rs.96.79 Lakhs in Real Estate activity and the rest of amount is deployed in Pesticides activity only.</t>
  </si>
  <si>
    <t>The financial results for the quarter and nine months ended December 31st, 2017 have been prepared in accordance with the Companies (Indian Accounting Standards) Rules,2015 (IND AS) as per section 133 of the Companies Act,2013 and other applicable accounting policies and practices. Accordingly, the figures for the quarter and nine months ended December 31st, 2017 have been restated as per the IND AS  to make it comparable with quarter and nine months ended December 31st, 2017.With effect from April 1st, 2017, the Company has first time adopted IND AS with transition date of April 1st ,2016.</t>
  </si>
  <si>
    <t>The above Unaudited Financial Results reviewed in the Audit Committee were approved and taken on record by the Board of Directors at their Meeting held on 12th February, 2018.</t>
  </si>
  <si>
    <t>31-12-2016 Unaudited</t>
  </si>
  <si>
    <t>The above is an extract of the detailed format of Unaudited Financial Results filed with the Stock Exchange under Regulation 33 of the SEBI (Listing and other Disclosure Requirements) Regulations, 2015. The full format of the unaudited Financial Results  for the quarter and nine months ended 31-12-2017 are available on BSE's website at www.bseindia.com and on the Company's website at www.phytochemindia.com.</t>
  </si>
  <si>
    <t>There was no exceptional and extraordinary items during the quarter and nine months ended 31-12-2017.</t>
  </si>
  <si>
    <t>The Statutory Auditors of the Company have carried out a limited review of the Financial Results as per regulation 33 of SEBI (LODR) Regulations, 2015. The IND AS Compliant corresponding figures of the  previous year have not been subjected to review. However, the Company's Management has exercised due diligence to ensure that such financial results provide a true and fair view.</t>
  </si>
  <si>
    <t>The reconciliation of net profit as reported under previous General Accepted Accounting Principles (previous GAAP) and as per IND AS for the corresponding quarter and nine months ended 31st December,2016 are given bellow.</t>
  </si>
  <si>
    <t>The financial results for the quarter and nine months ended December 31st, 2017 have been prepared in accordance with the Companies (Indian Accounting Standards) Rules,2015 (IND AS) as per Section 133 of the Companies Act,2013 and other applicable accounting policies and practices. Accordingly, the figures for the quarter and nine months ended December 31st, 2017 have been restated as per the IND AS  to make it comparable with quarter and nine months ended December 31st, 2017.With effect from April 1st, 2017, the Company has first time adopted IND AS with transition date of April 1st ,2016.</t>
  </si>
  <si>
    <t>Statement of Standalone Unaudited Financial Results for  the Quarter and Nine months ended  31-12-2017</t>
  </si>
  <si>
    <t>Reserves (excluding Revaluation Reserve) as shown in the Audited Balance Sheet of the previous year</t>
  </si>
  <si>
    <t>Excise Duty / GST</t>
  </si>
  <si>
    <t xml:space="preserve">As at Quarter ended 31-12-2017 (Unaudited) </t>
  </si>
  <si>
    <t>Extract of Unaudited Financial Results for the Quarter and Nine months Ended 31-12-2017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</si>
</sst>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409]dddd\,\ mmmm\ dd\,\ yyyy"/>
    <numFmt numFmtId="166" formatCode="[$-409]h:mm:ss\ AM/PM"/>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_(* #,##0.000_);_(* \(#,##0.000\);_(* &quot;-&quot;??_);_(@_)"/>
    <numFmt numFmtId="173" formatCode="_(* #,##0.0000_);_(* \(#,##0.0000\);_(* &quot;-&quot;??_);_(@_)"/>
    <numFmt numFmtId="174" formatCode="0.000"/>
    <numFmt numFmtId="175" formatCode="0.000_);\(0.000\)"/>
    <numFmt numFmtId="176" formatCode="0.0000000_);\(0.0000000\)"/>
    <numFmt numFmtId="177" formatCode="0.00000"/>
    <numFmt numFmtId="178" formatCode="0.0000"/>
  </numFmts>
  <fonts count="61">
    <font>
      <sz val="11"/>
      <color theme="1"/>
      <name val="Calibri"/>
      <family val="2"/>
    </font>
    <font>
      <sz val="11"/>
      <color indexed="8"/>
      <name val="Calibri"/>
      <family val="2"/>
    </font>
    <font>
      <b/>
      <sz val="11"/>
      <color indexed="8"/>
      <name val="Arial"/>
      <family val="2"/>
    </font>
    <font>
      <sz val="10"/>
      <name val="Times New Roman"/>
      <family val="1"/>
    </font>
    <font>
      <b/>
      <sz val="16"/>
      <name val="Arial"/>
      <family val="2"/>
    </font>
    <font>
      <b/>
      <sz val="14"/>
      <name val="Arial"/>
      <family val="2"/>
    </font>
    <font>
      <b/>
      <sz val="12"/>
      <name val="Arial"/>
      <family val="2"/>
    </font>
    <font>
      <b/>
      <sz val="12"/>
      <color indexed="8"/>
      <name val="Arial"/>
      <family val="2"/>
    </font>
    <font>
      <b/>
      <sz val="12"/>
      <name val="Verdana"/>
      <family val="2"/>
    </font>
    <font>
      <b/>
      <u val="single"/>
      <sz val="12"/>
      <color indexed="8"/>
      <name val="Arial"/>
      <family val="2"/>
    </font>
    <font>
      <sz val="12"/>
      <name val="Times New Roman"/>
      <family val="1"/>
    </font>
    <font>
      <sz val="12"/>
      <name val="Arial"/>
      <family val="2"/>
    </font>
    <font>
      <sz val="10"/>
      <name val="Arial"/>
      <family val="2"/>
    </font>
    <font>
      <b/>
      <sz val="11"/>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color indexed="8"/>
      <name val="Arial"/>
      <family val="2"/>
    </font>
    <font>
      <b/>
      <sz val="14"/>
      <color indexed="8"/>
      <name val="Arial"/>
      <family val="2"/>
    </font>
    <font>
      <sz val="11"/>
      <name val="Calibri"/>
      <family val="2"/>
    </font>
    <font>
      <b/>
      <sz val="11"/>
      <name val="Calibri"/>
      <family val="2"/>
    </font>
    <font>
      <sz val="14"/>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
      <sz val="12"/>
      <color theme="1"/>
      <name val="Arial"/>
      <family val="2"/>
    </font>
    <font>
      <b/>
      <sz val="14"/>
      <color theme="1"/>
      <name val="Arial"/>
      <family val="2"/>
    </font>
    <font>
      <b/>
      <sz val="12"/>
      <color theme="1"/>
      <name val="Arial"/>
      <family val="2"/>
    </font>
    <font>
      <sz val="14"/>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bottom/>
    </border>
    <border>
      <left style="thin"/>
      <right/>
      <top style="thin"/>
      <bottom/>
    </border>
    <border>
      <left/>
      <right/>
      <top style="thin"/>
      <bottom/>
    </border>
    <border>
      <left/>
      <right style="thin"/>
      <top style="thin"/>
      <bottom/>
    </border>
    <border>
      <left/>
      <right style="thin"/>
      <top/>
      <bottom/>
    </border>
    <border>
      <left/>
      <right style="thin"/>
      <top style="thin"/>
      <bottom style="thin"/>
    </border>
    <border>
      <left/>
      <right/>
      <top style="thin"/>
      <bottom style="thin"/>
    </border>
    <border>
      <left/>
      <right/>
      <top/>
      <bottom style="thin"/>
    </border>
    <border>
      <left/>
      <right style="thin"/>
      <top/>
      <bottom style="thin"/>
    </border>
    <border>
      <left style="thin"/>
      <right/>
      <top/>
      <bottom style="thin"/>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 fillId="0" borderId="0">
      <alignment/>
      <protection/>
    </xf>
    <xf numFmtId="0" fontId="3" fillId="0" borderId="0" applyNumberFormat="0" applyFill="0" applyBorder="0" applyProtection="0">
      <alignment vertical="top" wrapText="1"/>
    </xf>
    <xf numFmtId="0" fontId="1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27">
    <xf numFmtId="0" fontId="0" fillId="0" borderId="0" xfId="0" applyFont="1" applyAlignment="1">
      <alignment/>
    </xf>
    <xf numFmtId="0" fontId="54" fillId="0" borderId="10" xfId="0" applyFont="1" applyBorder="1" applyAlignment="1">
      <alignment/>
    </xf>
    <xf numFmtId="0" fontId="0" fillId="0" borderId="0" xfId="0" applyBorder="1" applyAlignment="1">
      <alignment/>
    </xf>
    <xf numFmtId="0" fontId="0" fillId="0" borderId="0" xfId="0" applyAlignment="1">
      <alignment wrapText="1"/>
    </xf>
    <xf numFmtId="0" fontId="6" fillId="0" borderId="0" xfId="0" applyFont="1" applyBorder="1" applyAlignment="1">
      <alignment vertical="center" wrapText="1"/>
    </xf>
    <xf numFmtId="0" fontId="54" fillId="0" borderId="10" xfId="0" applyFont="1" applyBorder="1" applyAlignment="1">
      <alignment wrapText="1"/>
    </xf>
    <xf numFmtId="0" fontId="55" fillId="0" borderId="10" xfId="0" applyFont="1" applyBorder="1" applyAlignment="1">
      <alignment wrapText="1"/>
    </xf>
    <xf numFmtId="0" fontId="54" fillId="0" borderId="10" xfId="0" applyFont="1" applyBorder="1" applyAlignment="1">
      <alignment horizontal="left" wrapText="1"/>
    </xf>
    <xf numFmtId="2" fontId="54" fillId="0" borderId="10" xfId="0" applyNumberFormat="1" applyFont="1" applyBorder="1" applyAlignment="1">
      <alignment horizontal="center"/>
    </xf>
    <xf numFmtId="2" fontId="0" fillId="0" borderId="0" xfId="0" applyNumberFormat="1" applyAlignment="1">
      <alignment/>
    </xf>
    <xf numFmtId="0" fontId="54" fillId="0" borderId="10" xfId="0" applyFont="1" applyBorder="1" applyAlignment="1">
      <alignment horizontal="right"/>
    </xf>
    <xf numFmtId="2" fontId="55" fillId="0" borderId="10" xfId="0" applyNumberFormat="1" applyFont="1" applyBorder="1" applyAlignment="1">
      <alignment horizontal="right"/>
    </xf>
    <xf numFmtId="2" fontId="0" fillId="0" borderId="0" xfId="0" applyNumberFormat="1" applyAlignment="1">
      <alignment horizontal="right"/>
    </xf>
    <xf numFmtId="2" fontId="54" fillId="0" borderId="10" xfId="0" applyNumberFormat="1" applyFont="1" applyBorder="1" applyAlignment="1">
      <alignment horizontal="right"/>
    </xf>
    <xf numFmtId="2" fontId="55" fillId="0" borderId="10" xfId="0" applyNumberFormat="1" applyFont="1" applyBorder="1" applyAlignment="1">
      <alignment horizontal="right" wrapText="1"/>
    </xf>
    <xf numFmtId="0" fontId="3" fillId="0" borderId="0" xfId="57">
      <alignment vertical="top" wrapText="1"/>
    </xf>
    <xf numFmtId="0" fontId="7" fillId="0" borderId="11" xfId="57" applyFont="1" applyFill="1" applyBorder="1" applyAlignment="1">
      <alignment vertical="center" wrapText="1"/>
    </xf>
    <xf numFmtId="0" fontId="7" fillId="0" borderId="10" xfId="57" applyFont="1" applyFill="1" applyBorder="1" applyAlignment="1">
      <alignment horizontal="center" vertical="center" wrapText="1"/>
    </xf>
    <xf numFmtId="0" fontId="7" fillId="0" borderId="10" xfId="57" applyFont="1" applyFill="1" applyBorder="1" applyAlignment="1">
      <alignment vertical="center" wrapText="1"/>
    </xf>
    <xf numFmtId="0" fontId="6" fillId="0" borderId="12" xfId="57" applyFont="1" applyFill="1" applyBorder="1" applyAlignment="1">
      <alignment horizontal="center" vertical="center" wrapText="1"/>
    </xf>
    <xf numFmtId="0" fontId="7" fillId="0" borderId="13" xfId="57" applyFont="1" applyFill="1" applyBorder="1" applyAlignment="1">
      <alignment horizontal="center" vertical="center" wrapText="1"/>
    </xf>
    <xf numFmtId="0" fontId="6" fillId="0" borderId="10" xfId="57" applyFont="1" applyBorder="1" applyAlignment="1">
      <alignment horizontal="center" vertical="center" wrapText="1"/>
    </xf>
    <xf numFmtId="0" fontId="6" fillId="0" borderId="10" xfId="57" applyFont="1" applyBorder="1">
      <alignment vertical="top" wrapText="1"/>
    </xf>
    <xf numFmtId="0" fontId="6" fillId="0" borderId="13" xfId="57" applyFont="1" applyBorder="1" applyAlignment="1">
      <alignment horizontal="center" vertical="center" wrapText="1"/>
    </xf>
    <xf numFmtId="0" fontId="12" fillId="0" borderId="0" xfId="58" applyFont="1">
      <alignment/>
      <protection/>
    </xf>
    <xf numFmtId="0" fontId="6" fillId="0" borderId="12" xfId="0" applyFont="1" applyBorder="1" applyAlignment="1">
      <alignment vertical="center" wrapText="1"/>
    </xf>
    <xf numFmtId="0" fontId="6" fillId="0" borderId="10" xfId="0" applyFont="1" applyBorder="1" applyAlignment="1">
      <alignment vertical="top" wrapText="1"/>
    </xf>
    <xf numFmtId="0" fontId="6" fillId="0" borderId="10" xfId="57" applyFont="1" applyBorder="1" applyAlignment="1">
      <alignment vertical="top" wrapText="1"/>
    </xf>
    <xf numFmtId="0" fontId="3" fillId="0" borderId="0" xfId="57" applyAlignment="1">
      <alignment vertical="top" wrapText="1"/>
    </xf>
    <xf numFmtId="0" fontId="6" fillId="0" borderId="14" xfId="0" applyFont="1" applyBorder="1" applyAlignment="1">
      <alignment vertical="center" wrapText="1"/>
    </xf>
    <xf numFmtId="0" fontId="54" fillId="0" borderId="10" xfId="0" applyFont="1" applyBorder="1" applyAlignment="1">
      <alignment vertical="center" wrapText="1"/>
    </xf>
    <xf numFmtId="1" fontId="54" fillId="0" borderId="10" xfId="0" applyNumberFormat="1" applyFont="1" applyBorder="1" applyAlignment="1">
      <alignment horizontal="center" vertical="center"/>
    </xf>
    <xf numFmtId="0" fontId="10" fillId="0" borderId="0" xfId="0" applyFont="1" applyAlignment="1">
      <alignment vertical="top" wrapText="1"/>
    </xf>
    <xf numFmtId="0" fontId="11" fillId="0" borderId="0" xfId="58" applyFont="1" applyBorder="1">
      <alignment/>
      <protection/>
    </xf>
    <xf numFmtId="0" fontId="11" fillId="0" borderId="0" xfId="0" applyFont="1" applyAlignment="1">
      <alignment vertical="top" wrapText="1"/>
    </xf>
    <xf numFmtId="0" fontId="0" fillId="0" borderId="0" xfId="0" applyAlignment="1">
      <alignment vertical="top" wrapText="1"/>
    </xf>
    <xf numFmtId="0" fontId="6" fillId="0" borderId="0" xfId="0" applyFont="1" applyBorder="1" applyAlignment="1" quotePrefix="1">
      <alignment horizontal="left" vertical="top" wrapText="1" indent="1"/>
    </xf>
    <xf numFmtId="0" fontId="6" fillId="0" borderId="0" xfId="0" applyFont="1" applyBorder="1" applyAlignment="1" quotePrefix="1">
      <alignment vertical="top" wrapText="1"/>
    </xf>
    <xf numFmtId="0" fontId="55" fillId="0" borderId="10" xfId="0" applyFont="1" applyBorder="1" applyAlignment="1">
      <alignment horizontal="left" wrapText="1" indent="2"/>
    </xf>
    <xf numFmtId="2" fontId="13" fillId="0" borderId="10" xfId="0" applyNumberFormat="1" applyFont="1" applyBorder="1" applyAlignment="1">
      <alignment vertical="center" wrapText="1"/>
    </xf>
    <xf numFmtId="0" fontId="54" fillId="0" borderId="10" xfId="0" applyFont="1" applyBorder="1" applyAlignment="1">
      <alignment vertical="top" wrapText="1"/>
    </xf>
    <xf numFmtId="0" fontId="6" fillId="0" borderId="10" xfId="57" applyFont="1" applyBorder="1" applyAlignment="1">
      <alignment vertical="center" wrapText="1"/>
    </xf>
    <xf numFmtId="0" fontId="8" fillId="0" borderId="15" xfId="57" applyFont="1" applyBorder="1" applyAlignment="1">
      <alignment/>
    </xf>
    <xf numFmtId="0" fontId="8" fillId="0" borderId="16" xfId="57" applyFont="1" applyBorder="1" applyAlignment="1">
      <alignment/>
    </xf>
    <xf numFmtId="0" fontId="8" fillId="0" borderId="17" xfId="57" applyFont="1" applyBorder="1" applyAlignment="1">
      <alignment/>
    </xf>
    <xf numFmtId="0" fontId="54" fillId="0" borderId="10" xfId="0" applyFont="1" applyBorder="1" applyAlignment="1">
      <alignment horizontal="center" vertical="center" wrapText="1"/>
    </xf>
    <xf numFmtId="2" fontId="54" fillId="0" borderId="10" xfId="0" applyNumberFormat="1" applyFont="1" applyBorder="1" applyAlignment="1">
      <alignment horizontal="center" vertical="center"/>
    </xf>
    <xf numFmtId="0" fontId="56" fillId="0" borderId="10" xfId="0" applyFont="1" applyBorder="1" applyAlignment="1">
      <alignment horizontal="center" wrapText="1"/>
    </xf>
    <xf numFmtId="0" fontId="56" fillId="0" borderId="10" xfId="0" applyFont="1" applyBorder="1" applyAlignment="1">
      <alignment horizontal="left" wrapText="1"/>
    </xf>
    <xf numFmtId="2" fontId="56" fillId="0" borderId="10" xfId="0" applyNumberFormat="1" applyFont="1" applyBorder="1" applyAlignment="1">
      <alignment horizontal="right"/>
    </xf>
    <xf numFmtId="164" fontId="56" fillId="0" borderId="10" xfId="0" applyNumberFormat="1" applyFont="1" applyBorder="1" applyAlignment="1" quotePrefix="1">
      <alignment horizontal="right" vertical="center" wrapText="1"/>
    </xf>
    <xf numFmtId="0" fontId="56" fillId="0" borderId="10" xfId="0" applyFont="1" applyBorder="1" applyAlignment="1">
      <alignment horizontal="left" vertical="center" wrapText="1"/>
    </xf>
    <xf numFmtId="2" fontId="56" fillId="0" borderId="10" xfId="0" applyNumberFormat="1" applyFont="1" applyBorder="1" applyAlignment="1">
      <alignment/>
    </xf>
    <xf numFmtId="164" fontId="13" fillId="0" borderId="10" xfId="0" applyNumberFormat="1" applyFont="1" applyBorder="1" applyAlignment="1" quotePrefix="1">
      <alignment horizontal="right" vertical="center" wrapText="1"/>
    </xf>
    <xf numFmtId="2" fontId="54" fillId="0" borderId="10" xfId="0" applyNumberFormat="1" applyFont="1" applyBorder="1" applyAlignment="1">
      <alignment horizontal="right" vertical="center"/>
    </xf>
    <xf numFmtId="2" fontId="56" fillId="0" borderId="10" xfId="0" applyNumberFormat="1" applyFont="1" applyBorder="1" applyAlignment="1">
      <alignment horizontal="right" vertical="center"/>
    </xf>
    <xf numFmtId="0" fontId="56" fillId="0" borderId="11" xfId="0" applyFont="1" applyBorder="1" applyAlignment="1">
      <alignment wrapText="1"/>
    </xf>
    <xf numFmtId="0" fontId="56" fillId="0" borderId="11" xfId="0" applyFont="1" applyBorder="1" applyAlignment="1">
      <alignment vertical="top" wrapText="1"/>
    </xf>
    <xf numFmtId="0" fontId="55" fillId="0" borderId="0" xfId="0" applyFont="1" applyAlignment="1">
      <alignment/>
    </xf>
    <xf numFmtId="0" fontId="55" fillId="0" borderId="0" xfId="0" applyFont="1" applyBorder="1" applyAlignment="1">
      <alignment/>
    </xf>
    <xf numFmtId="0" fontId="55" fillId="0" borderId="18" xfId="0" applyFont="1" applyBorder="1" applyAlignment="1">
      <alignment/>
    </xf>
    <xf numFmtId="0" fontId="57" fillId="0" borderId="14" xfId="0" applyFont="1" applyBorder="1" applyAlignment="1">
      <alignment/>
    </xf>
    <xf numFmtId="0" fontId="57" fillId="0" borderId="0" xfId="0" applyFont="1" applyBorder="1" applyAlignment="1">
      <alignment/>
    </xf>
    <xf numFmtId="0" fontId="55" fillId="0" borderId="0" xfId="0" applyFont="1" applyBorder="1" applyAlignment="1">
      <alignment wrapText="1"/>
    </xf>
    <xf numFmtId="2" fontId="55" fillId="0" borderId="10" xfId="0" applyNumberFormat="1" applyFont="1" applyBorder="1" applyAlignment="1">
      <alignment/>
    </xf>
    <xf numFmtId="2" fontId="54" fillId="0" borderId="10" xfId="0" applyNumberFormat="1" applyFont="1" applyBorder="1" applyAlignment="1">
      <alignment/>
    </xf>
    <xf numFmtId="2" fontId="55" fillId="0" borderId="19" xfId="0" applyNumberFormat="1" applyFont="1" applyBorder="1" applyAlignment="1" quotePrefix="1">
      <alignment horizontal="right" vertical="center" wrapText="1"/>
    </xf>
    <xf numFmtId="2" fontId="56" fillId="0" borderId="10" xfId="0" applyNumberFormat="1" applyFont="1" applyBorder="1" applyAlignment="1">
      <alignment/>
    </xf>
    <xf numFmtId="0" fontId="56" fillId="0" borderId="14" xfId="0" applyFont="1" applyBorder="1" applyAlignment="1">
      <alignment/>
    </xf>
    <xf numFmtId="2" fontId="6" fillId="0" borderId="10" xfId="57" applyNumberFormat="1" applyFont="1" applyBorder="1" applyAlignment="1">
      <alignment horizontal="right" vertical="center" wrapText="1" indent="2"/>
    </xf>
    <xf numFmtId="2" fontId="6" fillId="0" borderId="12" xfId="57" applyNumberFormat="1" applyFont="1" applyFill="1" applyBorder="1" applyAlignment="1">
      <alignment horizontal="right" vertical="center" wrapText="1" indent="2"/>
    </xf>
    <xf numFmtId="164" fontId="6" fillId="0" borderId="10" xfId="57" applyNumberFormat="1" applyFont="1" applyBorder="1" applyAlignment="1" quotePrefix="1">
      <alignment horizontal="right" vertical="center" wrapText="1" indent="2"/>
    </xf>
    <xf numFmtId="2" fontId="6" fillId="0" borderId="10" xfId="57" applyNumberFormat="1" applyFont="1" applyFill="1" applyBorder="1" applyAlignment="1" quotePrefix="1">
      <alignment horizontal="right" vertical="center" wrapText="1" indent="2"/>
    </xf>
    <xf numFmtId="2" fontId="13" fillId="0" borderId="10" xfId="0" applyNumberFormat="1" applyFont="1" applyBorder="1" applyAlignment="1">
      <alignment horizontal="right" vertical="center"/>
    </xf>
    <xf numFmtId="0" fontId="34" fillId="0" borderId="0" xfId="0" applyFont="1" applyAlignment="1">
      <alignment/>
    </xf>
    <xf numFmtId="2" fontId="11" fillId="0" borderId="10" xfId="0" applyNumberFormat="1" applyFont="1" applyBorder="1" applyAlignment="1">
      <alignment horizontal="right"/>
    </xf>
    <xf numFmtId="2" fontId="34" fillId="0" borderId="0" xfId="0" applyNumberFormat="1" applyFont="1" applyAlignment="1">
      <alignment/>
    </xf>
    <xf numFmtId="164" fontId="11" fillId="0" borderId="10" xfId="0" applyNumberFormat="1" applyFont="1" applyBorder="1" applyAlignment="1">
      <alignment horizontal="right"/>
    </xf>
    <xf numFmtId="0" fontId="54" fillId="0" borderId="11" xfId="0" applyFont="1" applyBorder="1" applyAlignment="1">
      <alignment wrapText="1"/>
    </xf>
    <xf numFmtId="2" fontId="56" fillId="0" borderId="14" xfId="0" applyNumberFormat="1" applyFont="1" applyBorder="1" applyAlignment="1">
      <alignment/>
    </xf>
    <xf numFmtId="2" fontId="56" fillId="0" borderId="0" xfId="0" applyNumberFormat="1" applyFont="1" applyBorder="1" applyAlignment="1">
      <alignment/>
    </xf>
    <xf numFmtId="2" fontId="54" fillId="0" borderId="10" xfId="0" applyNumberFormat="1" applyFont="1" applyBorder="1" applyAlignment="1">
      <alignment vertical="center" wrapText="1"/>
    </xf>
    <xf numFmtId="164" fontId="0" fillId="0" borderId="0" xfId="0" applyNumberFormat="1" applyAlignment="1">
      <alignment/>
    </xf>
    <xf numFmtId="2" fontId="0" fillId="0" borderId="0" xfId="0" applyNumberFormat="1" applyAlignment="1">
      <alignment wrapText="1"/>
    </xf>
    <xf numFmtId="0" fontId="6" fillId="0" borderId="0" xfId="0" applyFont="1" applyBorder="1" applyAlignment="1">
      <alignment horizontal="center" vertical="top" wrapText="1"/>
    </xf>
    <xf numFmtId="2" fontId="54" fillId="0" borderId="11" xfId="0" applyNumberFormat="1" applyFont="1" applyBorder="1" applyAlignment="1">
      <alignment horizontal="center" vertical="center"/>
    </xf>
    <xf numFmtId="0" fontId="6" fillId="0" borderId="0" xfId="0" applyFont="1" applyBorder="1" applyAlignment="1">
      <alignment horizontal="left" vertical="center" wrapText="1" indent="16"/>
    </xf>
    <xf numFmtId="0" fontId="5" fillId="0" borderId="0" xfId="0" applyFont="1" applyBorder="1" applyAlignment="1">
      <alignment horizontal="left" vertical="center" wrapText="1" indent="16"/>
    </xf>
    <xf numFmtId="0" fontId="0" fillId="0" borderId="0" xfId="0" applyBorder="1" applyAlignment="1">
      <alignment horizontal="center"/>
    </xf>
    <xf numFmtId="0" fontId="4" fillId="0" borderId="0" xfId="0" applyFont="1" applyBorder="1" applyAlignment="1">
      <alignment horizontal="left" vertical="center" wrapText="1" indent="16"/>
    </xf>
    <xf numFmtId="0" fontId="6" fillId="0" borderId="0" xfId="0" applyFont="1" applyBorder="1" applyAlignment="1">
      <alignment horizontal="center" vertical="center" wrapText="1"/>
    </xf>
    <xf numFmtId="0" fontId="54" fillId="0" borderId="0" xfId="0" applyFont="1" applyBorder="1" applyAlignment="1">
      <alignment horizontal="left"/>
    </xf>
    <xf numFmtId="0" fontId="2" fillId="0" borderId="0" xfId="0" applyFont="1" applyFill="1" applyBorder="1" applyAlignment="1">
      <alignment horizontal="right" vertical="center" wrapText="1"/>
    </xf>
    <xf numFmtId="0" fontId="6"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quotePrefix="1">
      <alignment horizontal="left" vertical="center" wrapText="1"/>
    </xf>
    <xf numFmtId="2" fontId="54" fillId="0" borderId="11" xfId="0" applyNumberFormat="1" applyFont="1" applyBorder="1" applyAlignment="1">
      <alignment vertical="center"/>
    </xf>
    <xf numFmtId="2" fontId="54" fillId="0" borderId="20" xfId="0" applyNumberFormat="1" applyFont="1" applyBorder="1" applyAlignment="1">
      <alignment vertical="center"/>
    </xf>
    <xf numFmtId="2" fontId="54" fillId="0" borderId="11" xfId="0" applyNumberFormat="1" applyFont="1" applyBorder="1" applyAlignment="1">
      <alignment horizontal="center"/>
    </xf>
    <xf numFmtId="2" fontId="56" fillId="0" borderId="11" xfId="0" applyNumberFormat="1" applyFont="1" applyBorder="1" applyAlignment="1">
      <alignment horizontal="right"/>
    </xf>
    <xf numFmtId="2" fontId="54" fillId="0" borderId="11" xfId="0" applyNumberFormat="1" applyFont="1" applyBorder="1" applyAlignment="1">
      <alignment horizontal="right"/>
    </xf>
    <xf numFmtId="2" fontId="55" fillId="0" borderId="11" xfId="0" applyNumberFormat="1" applyFont="1" applyBorder="1" applyAlignment="1">
      <alignment horizontal="right"/>
    </xf>
    <xf numFmtId="164" fontId="56" fillId="0" borderId="11" xfId="0" applyNumberFormat="1" applyFont="1" applyBorder="1" applyAlignment="1" quotePrefix="1">
      <alignment horizontal="right" vertical="center" wrapText="1"/>
    </xf>
    <xf numFmtId="2" fontId="54" fillId="0" borderId="11" xfId="0" applyNumberFormat="1" applyFont="1" applyBorder="1" applyAlignment="1">
      <alignment horizontal="right" vertical="center"/>
    </xf>
    <xf numFmtId="2" fontId="13" fillId="0" borderId="11" xfId="0" applyNumberFormat="1" applyFont="1" applyBorder="1" applyAlignment="1">
      <alignment horizontal="right" vertical="center"/>
    </xf>
    <xf numFmtId="2" fontId="11" fillId="0" borderId="11" xfId="0" applyNumberFormat="1" applyFont="1" applyBorder="1" applyAlignment="1">
      <alignment horizontal="right"/>
    </xf>
    <xf numFmtId="164" fontId="11" fillId="0" borderId="11" xfId="0" applyNumberFormat="1" applyFont="1" applyBorder="1" applyAlignment="1">
      <alignment horizontal="right"/>
    </xf>
    <xf numFmtId="0" fontId="54" fillId="0" borderId="10" xfId="0" applyFont="1" applyBorder="1" applyAlignment="1">
      <alignment horizontal="left" vertical="center" wrapText="1"/>
    </xf>
    <xf numFmtId="0" fontId="58" fillId="0" borderId="10" xfId="0" applyFont="1" applyBorder="1" applyAlignment="1">
      <alignment horizontal="left" wrapText="1"/>
    </xf>
    <xf numFmtId="2" fontId="58" fillId="0" borderId="10" xfId="0" applyNumberFormat="1" applyFont="1" applyBorder="1" applyAlignment="1">
      <alignment horizontal="right"/>
    </xf>
    <xf numFmtId="2" fontId="6" fillId="0" borderId="10" xfId="0" applyNumberFormat="1" applyFont="1" applyBorder="1" applyAlignment="1">
      <alignment horizontal="right"/>
    </xf>
    <xf numFmtId="2" fontId="6" fillId="0" borderId="11" xfId="0" applyNumberFormat="1" applyFont="1" applyBorder="1" applyAlignment="1">
      <alignment horizontal="right"/>
    </xf>
    <xf numFmtId="2" fontId="52" fillId="0" borderId="0" xfId="0" applyNumberFormat="1" applyFont="1" applyAlignment="1">
      <alignment horizontal="right"/>
    </xf>
    <xf numFmtId="0" fontId="35" fillId="0" borderId="0" xfId="0" applyFont="1" applyAlignment="1">
      <alignment/>
    </xf>
    <xf numFmtId="0" fontId="52" fillId="0" borderId="0" xfId="0" applyFont="1" applyAlignment="1">
      <alignment/>
    </xf>
    <xf numFmtId="0" fontId="58" fillId="0" borderId="10" xfId="0" applyFont="1" applyBorder="1" applyAlignment="1">
      <alignment vertical="center" wrapText="1"/>
    </xf>
    <xf numFmtId="164" fontId="6" fillId="0" borderId="10" xfId="0" applyNumberFormat="1" applyFont="1" applyBorder="1" applyAlignment="1" quotePrefix="1">
      <alignment horizontal="right" vertical="center" wrapText="1"/>
    </xf>
    <xf numFmtId="0" fontId="55" fillId="0" borderId="10" xfId="0" applyFont="1" applyBorder="1" applyAlignment="1">
      <alignment horizontal="left" vertical="top" wrapText="1"/>
    </xf>
    <xf numFmtId="0" fontId="54" fillId="0" borderId="10" xfId="0" applyFont="1" applyBorder="1" applyAlignment="1">
      <alignment horizontal="center" wrapText="1"/>
    </xf>
    <xf numFmtId="0" fontId="58" fillId="0" borderId="10" xfId="0" applyFont="1" applyBorder="1" applyAlignment="1">
      <alignment horizontal="center" wrapText="1"/>
    </xf>
    <xf numFmtId="0" fontId="56" fillId="0" borderId="10" xfId="0" applyFont="1" applyBorder="1" applyAlignment="1">
      <alignment horizontal="center"/>
    </xf>
    <xf numFmtId="0" fontId="10" fillId="0" borderId="0" xfId="0" applyFont="1" applyAlignment="1">
      <alignment horizontal="center" wrapText="1"/>
    </xf>
    <xf numFmtId="0" fontId="12" fillId="0" borderId="0" xfId="58" applyFont="1" applyAlignment="1">
      <alignment horizontal="center"/>
      <protection/>
    </xf>
    <xf numFmtId="0" fontId="0" fillId="0" borderId="0" xfId="0" applyAlignment="1">
      <alignment horizontal="center" wrapText="1"/>
    </xf>
    <xf numFmtId="0" fontId="0" fillId="0" borderId="0" xfId="0" applyAlignment="1">
      <alignment horizontal="center"/>
    </xf>
    <xf numFmtId="0" fontId="58" fillId="0" borderId="10" xfId="0" applyFont="1" applyBorder="1" applyAlignment="1">
      <alignment horizontal="center" vertical="center" wrapText="1"/>
    </xf>
    <xf numFmtId="2" fontId="58" fillId="0" borderId="10" xfId="0" applyNumberFormat="1" applyFont="1" applyBorder="1" applyAlignment="1">
      <alignment horizontal="right" vertical="center"/>
    </xf>
    <xf numFmtId="0" fontId="59" fillId="0" borderId="0" xfId="0" applyFont="1" applyAlignment="1">
      <alignment/>
    </xf>
    <xf numFmtId="2" fontId="54" fillId="0" borderId="10" xfId="0" applyNumberFormat="1" applyFont="1" applyBorder="1" applyAlignment="1">
      <alignment horizontal="right" wrapText="1"/>
    </xf>
    <xf numFmtId="2" fontId="54" fillId="0" borderId="10" xfId="0" applyNumberFormat="1" applyFont="1" applyBorder="1" applyAlignment="1" quotePrefix="1">
      <alignment wrapText="1"/>
    </xf>
    <xf numFmtId="0" fontId="6" fillId="0" borderId="0" xfId="0" applyFont="1" applyBorder="1" applyAlignment="1">
      <alignment vertical="top" wrapText="1"/>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5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6" fillId="0" borderId="10" xfId="0" applyFont="1" applyFill="1" applyBorder="1" applyAlignment="1">
      <alignment horizontal="left" vertical="center" wrapText="1"/>
    </xf>
    <xf numFmtId="0" fontId="6" fillId="0" borderId="10" xfId="57" applyFont="1" applyBorder="1" applyAlignment="1">
      <alignment horizontal="left" vertical="center" wrapText="1"/>
    </xf>
    <xf numFmtId="0" fontId="6" fillId="0" borderId="0" xfId="57" applyFont="1" applyBorder="1" applyAlignment="1">
      <alignment horizontal="left" vertical="top"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0" xfId="0" applyFont="1" applyFill="1" applyBorder="1" applyAlignment="1">
      <alignment horizontal="center" vertical="top" wrapText="1"/>
    </xf>
    <xf numFmtId="0" fontId="6" fillId="0" borderId="10" xfId="0" applyFont="1" applyBorder="1" applyAlignment="1">
      <alignment horizontal="center" vertical="center" wrapText="1"/>
    </xf>
    <xf numFmtId="0" fontId="6" fillId="0" borderId="0" xfId="0" applyFont="1" applyBorder="1" applyAlignment="1">
      <alignment horizontal="right" vertical="top" wrapText="1"/>
    </xf>
    <xf numFmtId="0" fontId="13" fillId="0" borderId="0" xfId="0" applyFont="1" applyBorder="1" applyAlignment="1">
      <alignment horizontal="center" vertical="center" wrapText="1"/>
    </xf>
    <xf numFmtId="0" fontId="0" fillId="0" borderId="0" xfId="0" applyBorder="1" applyAlignment="1">
      <alignment horizontal="center"/>
    </xf>
    <xf numFmtId="0" fontId="5" fillId="0" borderId="0" xfId="0" applyFont="1" applyBorder="1" applyAlignment="1">
      <alignment horizontal="center" vertical="center" wrapText="1"/>
    </xf>
    <xf numFmtId="0" fontId="14" fillId="0" borderId="0" xfId="0" applyFont="1" applyBorder="1" applyAlignment="1">
      <alignment horizontal="center" vertical="center" wrapText="1"/>
    </xf>
    <xf numFmtId="164" fontId="58" fillId="0" borderId="11" xfId="0" applyNumberFormat="1" applyFont="1" applyBorder="1" applyAlignment="1">
      <alignment horizontal="right" vertical="center"/>
    </xf>
    <xf numFmtId="0" fontId="52" fillId="0" borderId="0" xfId="0" applyFont="1" applyBorder="1" applyAlignment="1">
      <alignment horizontal="center"/>
    </xf>
    <xf numFmtId="0" fontId="58" fillId="0" borderId="0" xfId="0" applyFont="1" applyBorder="1" applyAlignment="1">
      <alignment horizontal="center"/>
    </xf>
    <xf numFmtId="0" fontId="54" fillId="0" borderId="0" xfId="0" applyFont="1" applyBorder="1" applyAlignment="1">
      <alignment horizontal="right"/>
    </xf>
    <xf numFmtId="2" fontId="54" fillId="0" borderId="0" xfId="0" applyNumberFormat="1" applyFont="1" applyBorder="1" applyAlignment="1">
      <alignment horizontal="center" vertical="center" wrapText="1"/>
    </xf>
    <xf numFmtId="1" fontId="54" fillId="0" borderId="0" xfId="0" applyNumberFormat="1" applyFont="1" applyBorder="1" applyAlignment="1">
      <alignment horizontal="center" vertical="center"/>
    </xf>
    <xf numFmtId="2" fontId="55" fillId="0" borderId="0" xfId="0" applyNumberFormat="1" applyFont="1" applyBorder="1" applyAlignment="1">
      <alignment horizontal="right"/>
    </xf>
    <xf numFmtId="2" fontId="55" fillId="0" borderId="0" xfId="0" applyNumberFormat="1" applyFont="1" applyBorder="1" applyAlignment="1">
      <alignment horizontal="right" wrapText="1"/>
    </xf>
    <xf numFmtId="2" fontId="54" fillId="0" borderId="0" xfId="0" applyNumberFormat="1" applyFont="1" applyBorder="1" applyAlignment="1">
      <alignment horizontal="right" wrapText="1"/>
    </xf>
    <xf numFmtId="2" fontId="13" fillId="0" borderId="0" xfId="0" applyNumberFormat="1" applyFont="1" applyBorder="1" applyAlignment="1">
      <alignment vertical="center" wrapText="1"/>
    </xf>
    <xf numFmtId="2" fontId="54" fillId="0" borderId="0" xfId="0" applyNumberFormat="1" applyFont="1" applyBorder="1" applyAlignment="1" quotePrefix="1">
      <alignment wrapText="1"/>
    </xf>
    <xf numFmtId="2" fontId="54" fillId="0" borderId="0" xfId="0" applyNumberFormat="1" applyFont="1" applyBorder="1" applyAlignment="1">
      <alignment vertical="center" wrapText="1"/>
    </xf>
    <xf numFmtId="1" fontId="54" fillId="0" borderId="10" xfId="0" applyNumberFormat="1" applyFont="1" applyBorder="1" applyAlignment="1">
      <alignment horizontal="center" vertical="center"/>
    </xf>
    <xf numFmtId="164" fontId="6" fillId="0" borderId="10" xfId="0" applyNumberFormat="1" applyFont="1" applyFill="1" applyBorder="1" applyAlignment="1">
      <alignment horizontal="center" vertical="center" wrapText="1"/>
    </xf>
    <xf numFmtId="0" fontId="54" fillId="0" borderId="10" xfId="0" applyFont="1" applyBorder="1" applyAlignment="1">
      <alignment horizontal="center" vertical="center" wrapText="1"/>
    </xf>
    <xf numFmtId="0" fontId="58" fillId="0" borderId="11" xfId="0" applyFont="1" applyBorder="1" applyAlignment="1">
      <alignment horizontal="center" wrapText="1"/>
    </xf>
    <xf numFmtId="0" fontId="54" fillId="0" borderId="11" xfId="0" applyFont="1" applyBorder="1" applyAlignment="1">
      <alignment horizontal="center" wrapText="1"/>
    </xf>
    <xf numFmtId="0" fontId="54" fillId="0" borderId="10" xfId="0" applyFont="1" applyBorder="1" applyAlignment="1">
      <alignment horizontal="center" vertical="center" wrapText="1"/>
    </xf>
    <xf numFmtId="0" fontId="0" fillId="0" borderId="0" xfId="0" applyBorder="1" applyAlignment="1">
      <alignment horizontal="center"/>
    </xf>
    <xf numFmtId="1" fontId="54" fillId="0" borderId="10" xfId="0" applyNumberFormat="1" applyFont="1" applyBorder="1" applyAlignment="1">
      <alignment horizontal="center" vertical="center"/>
    </xf>
    <xf numFmtId="2" fontId="54" fillId="0" borderId="11" xfId="0" applyNumberFormat="1" applyFont="1" applyBorder="1" applyAlignment="1">
      <alignment horizontal="center" vertical="center"/>
    </xf>
    <xf numFmtId="0" fontId="6" fillId="0" borderId="0" xfId="0" applyFont="1" applyBorder="1" applyAlignment="1">
      <alignment horizontal="left" vertical="center" wrapText="1" indent="16"/>
    </xf>
    <xf numFmtId="0" fontId="5" fillId="0" borderId="0" xfId="0" applyFont="1" applyBorder="1" applyAlignment="1">
      <alignment horizontal="left" vertical="center" wrapText="1" indent="16"/>
    </xf>
    <xf numFmtId="0" fontId="6" fillId="0" borderId="14" xfId="57" applyFont="1" applyBorder="1" applyAlignment="1">
      <alignment horizontal="center" vertical="center" wrapText="1"/>
    </xf>
    <xf numFmtId="0" fontId="6" fillId="0" borderId="18" xfId="57" applyFont="1" applyBorder="1" applyAlignment="1">
      <alignment horizontal="left" vertical="top" wrapText="1"/>
    </xf>
    <xf numFmtId="0" fontId="10" fillId="0" borderId="14" xfId="57" applyFont="1" applyBorder="1">
      <alignment vertical="top" wrapText="1"/>
    </xf>
    <xf numFmtId="0" fontId="10" fillId="0" borderId="0" xfId="57" applyFont="1" applyBorder="1">
      <alignment vertical="top" wrapText="1"/>
    </xf>
    <xf numFmtId="0" fontId="11" fillId="0" borderId="18" xfId="57" applyFont="1" applyBorder="1">
      <alignment vertical="top" wrapText="1"/>
    </xf>
    <xf numFmtId="0" fontId="6" fillId="0" borderId="18" xfId="57" applyFont="1" applyBorder="1" applyAlignment="1" quotePrefix="1">
      <alignment vertical="top" wrapText="1"/>
    </xf>
    <xf numFmtId="0" fontId="12" fillId="0" borderId="14" xfId="58" applyFont="1" applyBorder="1">
      <alignment/>
      <protection/>
    </xf>
    <xf numFmtId="0" fontId="12" fillId="0" borderId="0" xfId="58" applyFont="1" applyBorder="1">
      <alignment/>
      <protection/>
    </xf>
    <xf numFmtId="0" fontId="56" fillId="0" borderId="0" xfId="0" applyFont="1" applyAlignment="1">
      <alignment/>
    </xf>
    <xf numFmtId="0" fontId="58" fillId="0" borderId="0" xfId="0" applyFont="1" applyAlignment="1">
      <alignment/>
    </xf>
    <xf numFmtId="2" fontId="57" fillId="0" borderId="0" xfId="0" applyNumberFormat="1" applyFont="1" applyAlignment="1">
      <alignment horizontal="right"/>
    </xf>
    <xf numFmtId="0" fontId="5" fillId="0" borderId="0" xfId="0" applyFont="1" applyBorder="1" applyAlignment="1">
      <alignment horizontal="center" wrapText="1"/>
    </xf>
    <xf numFmtId="2" fontId="6" fillId="0" borderId="10" xfId="0" applyNumberFormat="1" applyFont="1" applyFill="1" applyBorder="1" applyAlignment="1">
      <alignment horizontal="center" vertical="center" wrapText="1"/>
    </xf>
    <xf numFmtId="2" fontId="56" fillId="0" borderId="10" xfId="0" applyNumberFormat="1" applyFont="1" applyBorder="1" applyAlignment="1" quotePrefix="1">
      <alignment horizontal="right" vertical="center" wrapText="1"/>
    </xf>
    <xf numFmtId="2" fontId="56" fillId="0" borderId="11" xfId="0" applyNumberFormat="1" applyFont="1" applyBorder="1" applyAlignment="1" quotePrefix="1">
      <alignment horizontal="right" vertical="center" wrapText="1"/>
    </xf>
    <xf numFmtId="2" fontId="56" fillId="0" borderId="11" xfId="0" applyNumberFormat="1" applyFont="1" applyBorder="1" applyAlignment="1">
      <alignment horizontal="right" vertical="center" wrapText="1"/>
    </xf>
    <xf numFmtId="2" fontId="56" fillId="0" borderId="10" xfId="0" applyNumberFormat="1" applyFont="1" applyBorder="1" applyAlignment="1">
      <alignment horizontal="right" vertical="center" wrapText="1"/>
    </xf>
    <xf numFmtId="2" fontId="13" fillId="0" borderId="10" xfId="0" applyNumberFormat="1" applyFont="1" applyBorder="1" applyAlignment="1" quotePrefix="1">
      <alignment horizontal="right" vertical="center" wrapText="1"/>
    </xf>
    <xf numFmtId="164" fontId="56" fillId="0" borderId="10" xfId="0" applyNumberFormat="1" applyFont="1" applyBorder="1" applyAlignment="1">
      <alignment horizontal="right" vertical="center"/>
    </xf>
    <xf numFmtId="164" fontId="58" fillId="0" borderId="10" xfId="0" applyNumberFormat="1" applyFont="1" applyBorder="1" applyAlignment="1">
      <alignment horizontal="right" vertical="center"/>
    </xf>
    <xf numFmtId="164" fontId="55" fillId="0" borderId="10" xfId="0" applyNumberFormat="1" applyFont="1" applyBorder="1" applyAlignment="1">
      <alignment horizontal="right"/>
    </xf>
    <xf numFmtId="164" fontId="55" fillId="0" borderId="11" xfId="0" applyNumberFormat="1" applyFont="1" applyBorder="1" applyAlignment="1">
      <alignment horizontal="right"/>
    </xf>
    <xf numFmtId="164" fontId="56" fillId="0" borderId="10" xfId="0" applyNumberFormat="1" applyFont="1" applyBorder="1" applyAlignment="1">
      <alignment/>
    </xf>
    <xf numFmtId="2" fontId="54" fillId="0" borderId="10" xfId="0" applyNumberFormat="1" applyFont="1" applyFill="1" applyBorder="1" applyAlignment="1">
      <alignment horizontal="center" vertical="center"/>
    </xf>
    <xf numFmtId="0" fontId="55" fillId="0" borderId="10" xfId="0" applyFont="1" applyBorder="1" applyAlignment="1">
      <alignment/>
    </xf>
    <xf numFmtId="0" fontId="60" fillId="0" borderId="0" xfId="0" applyFont="1" applyBorder="1" applyAlignment="1">
      <alignment horizontal="center" vertical="center"/>
    </xf>
    <xf numFmtId="0" fontId="60" fillId="0" borderId="21" xfId="0" applyFont="1" applyBorder="1" applyAlignment="1">
      <alignment horizontal="center" vertical="center"/>
    </xf>
    <xf numFmtId="0" fontId="13" fillId="0" borderId="14" xfId="0" applyFont="1" applyBorder="1" applyAlignment="1">
      <alignment horizontal="left" vertical="center" wrapText="1"/>
    </xf>
    <xf numFmtId="0" fontId="13" fillId="0" borderId="0" xfId="0" applyFont="1" applyBorder="1" applyAlignment="1">
      <alignment horizontal="left" vertical="center" wrapText="1"/>
    </xf>
    <xf numFmtId="0" fontId="13" fillId="0" borderId="18" xfId="0" applyFont="1" applyBorder="1" applyAlignment="1">
      <alignment horizontal="left" vertical="center" wrapText="1"/>
    </xf>
    <xf numFmtId="0" fontId="52" fillId="0" borderId="23" xfId="0" applyFont="1" applyBorder="1" applyAlignment="1">
      <alignment horizontal="left"/>
    </xf>
    <xf numFmtId="0" fontId="52" fillId="0" borderId="21" xfId="0" applyFont="1" applyBorder="1" applyAlignment="1">
      <alignment horizontal="left"/>
    </xf>
    <xf numFmtId="0" fontId="52" fillId="0" borderId="22" xfId="0" applyFont="1" applyBorder="1" applyAlignment="1">
      <alignment horizontal="left"/>
    </xf>
    <xf numFmtId="0" fontId="52" fillId="0" borderId="13" xfId="0" applyFont="1" applyBorder="1" applyAlignment="1">
      <alignment horizontal="center"/>
    </xf>
    <xf numFmtId="0" fontId="58" fillId="0" borderId="10" xfId="0" applyFont="1" applyBorder="1" applyAlignment="1">
      <alignment horizontal="center"/>
    </xf>
    <xf numFmtId="0" fontId="54" fillId="0" borderId="10" xfId="0" applyFont="1" applyBorder="1" applyAlignment="1">
      <alignment horizontal="right"/>
    </xf>
    <xf numFmtId="0" fontId="4" fillId="0" borderId="15" xfId="0" applyFont="1" applyBorder="1" applyAlignment="1">
      <alignment horizontal="left" vertical="center" wrapText="1"/>
    </xf>
    <xf numFmtId="0" fontId="0" fillId="0" borderId="16" xfId="0" applyBorder="1" applyAlignment="1">
      <alignment horizontal="left"/>
    </xf>
    <xf numFmtId="0" fontId="0" fillId="0" borderId="17" xfId="0" applyBorder="1" applyAlignment="1">
      <alignment horizontal="left"/>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14" fillId="0" borderId="14" xfId="0" applyFont="1" applyBorder="1" applyAlignment="1">
      <alignment horizontal="left" vertical="center" wrapText="1"/>
    </xf>
    <xf numFmtId="0" fontId="14" fillId="0" borderId="0" xfId="0" applyFont="1" applyBorder="1" applyAlignment="1">
      <alignment horizontal="left" vertical="center" wrapText="1"/>
    </xf>
    <xf numFmtId="0" fontId="14" fillId="0" borderId="18" xfId="0" applyFont="1" applyBorder="1" applyAlignment="1">
      <alignment horizontal="left" vertical="center" wrapText="1"/>
    </xf>
    <xf numFmtId="0" fontId="6" fillId="0" borderId="0" xfId="0" applyFont="1" applyBorder="1" applyAlignment="1">
      <alignment horizontal="right" vertical="top" wrapText="1"/>
    </xf>
    <xf numFmtId="0" fontId="54" fillId="0" borderId="10" xfId="0" applyFont="1" applyBorder="1" applyAlignment="1">
      <alignment horizontal="center" vertical="center" wrapText="1"/>
    </xf>
    <xf numFmtId="2" fontId="54" fillId="0" borderId="10" xfId="0" applyNumberFormat="1" applyFont="1" applyBorder="1" applyAlignment="1">
      <alignment horizontal="center" vertical="center" wrapText="1"/>
    </xf>
    <xf numFmtId="1" fontId="54" fillId="0" borderId="10" xfId="0" applyNumberFormat="1" applyFont="1" applyBorder="1" applyAlignment="1">
      <alignment horizontal="center" vertical="center"/>
    </xf>
    <xf numFmtId="0" fontId="0" fillId="0" borderId="0" xfId="0" applyBorder="1" applyAlignment="1">
      <alignment horizontal="center"/>
    </xf>
    <xf numFmtId="0" fontId="0" fillId="0" borderId="21" xfId="0" applyBorder="1" applyAlignment="1">
      <alignment horizontal="center"/>
    </xf>
    <xf numFmtId="0" fontId="4" fillId="0" borderId="15" xfId="0" applyFont="1" applyBorder="1" applyAlignment="1">
      <alignment horizontal="left" vertical="center" wrapText="1" indent="16"/>
    </xf>
    <xf numFmtId="0" fontId="0" fillId="0" borderId="16" xfId="0" applyBorder="1" applyAlignment="1">
      <alignment/>
    </xf>
    <xf numFmtId="0" fontId="0" fillId="0" borderId="17" xfId="0" applyBorder="1" applyAlignment="1">
      <alignment/>
    </xf>
    <xf numFmtId="0" fontId="5" fillId="0" borderId="14" xfId="0" applyFont="1" applyBorder="1" applyAlignment="1">
      <alignment horizontal="left" vertical="center" wrapText="1" indent="16"/>
    </xf>
    <xf numFmtId="0" fontId="5" fillId="0" borderId="0" xfId="0" applyFont="1" applyBorder="1" applyAlignment="1">
      <alignment horizontal="left" vertical="center" wrapText="1" indent="16"/>
    </xf>
    <xf numFmtId="0" fontId="5" fillId="0" borderId="18" xfId="0" applyFont="1" applyBorder="1" applyAlignment="1">
      <alignment horizontal="left" vertical="center" wrapText="1" indent="16"/>
    </xf>
    <xf numFmtId="0" fontId="6" fillId="0" borderId="14" xfId="0" applyFont="1" applyBorder="1" applyAlignment="1">
      <alignment horizontal="left" vertical="center" wrapText="1" indent="16"/>
    </xf>
    <xf numFmtId="0" fontId="6" fillId="0" borderId="0" xfId="0" applyFont="1" applyBorder="1" applyAlignment="1">
      <alignment horizontal="left" vertical="center" wrapText="1" indent="16"/>
    </xf>
    <xf numFmtId="0" fontId="6" fillId="0" borderId="18" xfId="0" applyFont="1" applyBorder="1" applyAlignment="1">
      <alignment horizontal="left" vertical="center" wrapText="1" indent="16"/>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57" fillId="0" borderId="10" xfId="0" applyFont="1" applyBorder="1" applyAlignment="1">
      <alignment horizontal="left"/>
    </xf>
    <xf numFmtId="0" fontId="2" fillId="0" borderId="10" xfId="0" applyFont="1" applyFill="1" applyBorder="1" applyAlignment="1">
      <alignment horizontal="right" vertical="center" wrapText="1"/>
    </xf>
    <xf numFmtId="0" fontId="6" fillId="0" borderId="0" xfId="0" applyFont="1" applyBorder="1" applyAlignment="1">
      <alignment horizontal="center" vertical="top" wrapText="1"/>
    </xf>
    <xf numFmtId="0" fontId="54" fillId="0" borderId="15"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2" xfId="0" applyFont="1" applyBorder="1" applyAlignment="1">
      <alignment horizontal="center" vertical="center" wrapText="1"/>
    </xf>
    <xf numFmtId="2" fontId="54" fillId="0" borderId="11" xfId="0" applyNumberFormat="1" applyFont="1" applyBorder="1" applyAlignment="1">
      <alignment horizontal="center" vertical="center"/>
    </xf>
    <xf numFmtId="0" fontId="0" fillId="0" borderId="20" xfId="0" applyBorder="1" applyAlignment="1">
      <alignment/>
    </xf>
    <xf numFmtId="0" fontId="0" fillId="0" borderId="19" xfId="0" applyBorder="1" applyAlignment="1">
      <alignment/>
    </xf>
    <xf numFmtId="0" fontId="6"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5" xfId="0" applyFont="1" applyFill="1" applyBorder="1" applyAlignment="1" quotePrefix="1">
      <alignment horizontal="left" vertical="center" wrapText="1"/>
    </xf>
    <xf numFmtId="0" fontId="6" fillId="0" borderId="16" xfId="0" applyFont="1" applyFill="1" applyBorder="1" applyAlignment="1" quotePrefix="1">
      <alignment horizontal="left" vertical="center" wrapText="1"/>
    </xf>
    <xf numFmtId="0" fontId="6" fillId="0" borderId="17" xfId="0" applyFont="1" applyFill="1" applyBorder="1" applyAlignment="1" quotePrefix="1">
      <alignment horizontal="left" vertical="center" wrapText="1"/>
    </xf>
    <xf numFmtId="0" fontId="6" fillId="0" borderId="23" xfId="0" applyFont="1" applyFill="1" applyBorder="1" applyAlignment="1" quotePrefix="1">
      <alignment horizontal="left" vertical="center" wrapText="1"/>
    </xf>
    <xf numFmtId="0" fontId="6" fillId="0" borderId="21" xfId="0" applyFont="1" applyFill="1" applyBorder="1" applyAlignment="1" quotePrefix="1">
      <alignment horizontal="left" vertical="center" wrapText="1"/>
    </xf>
    <xf numFmtId="0" fontId="6" fillId="0" borderId="22" xfId="0" applyFont="1" applyFill="1" applyBorder="1" applyAlignment="1" quotePrefix="1">
      <alignment horizontal="left" vertical="center" wrapText="1"/>
    </xf>
    <xf numFmtId="0" fontId="6" fillId="0" borderId="0" xfId="0" applyFont="1" applyBorder="1" applyAlignment="1" quotePrefix="1">
      <alignment horizontal="left" vertical="top" wrapText="1" indent="1"/>
    </xf>
    <xf numFmtId="0" fontId="6" fillId="0" borderId="1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horizontal="left" vertical="top" wrapText="1"/>
    </xf>
    <xf numFmtId="0" fontId="11" fillId="0" borderId="0" xfId="58" applyFont="1" applyAlignment="1">
      <alignment horizontal="left" vertical="top" wrapText="1"/>
      <protection/>
    </xf>
    <xf numFmtId="2" fontId="54" fillId="0" borderId="20" xfId="0" applyNumberFormat="1" applyFont="1" applyBorder="1" applyAlignment="1">
      <alignment horizontal="center" vertical="center"/>
    </xf>
    <xf numFmtId="2" fontId="54" fillId="0" borderId="19" xfId="0" applyNumberFormat="1" applyFont="1" applyBorder="1" applyAlignment="1">
      <alignment horizontal="center" vertical="center"/>
    </xf>
    <xf numFmtId="0" fontId="5" fillId="0" borderId="0" xfId="0" applyFont="1" applyBorder="1" applyAlignment="1">
      <alignment horizontal="center" vertical="center" wrapText="1"/>
    </xf>
    <xf numFmtId="0" fontId="6" fillId="0" borderId="23" xfId="57" applyFont="1" applyBorder="1" applyAlignment="1" quotePrefix="1">
      <alignment horizontal="left" vertical="top" wrapText="1" indent="1"/>
    </xf>
    <xf numFmtId="0" fontId="6" fillId="0" borderId="21" xfId="57" applyFont="1" applyBorder="1" applyAlignment="1" quotePrefix="1">
      <alignment horizontal="left" vertical="top" wrapText="1" indent="1"/>
    </xf>
    <xf numFmtId="0" fontId="6" fillId="0" borderId="21" xfId="57" applyFont="1" applyBorder="1" applyAlignment="1">
      <alignment horizontal="center" vertical="top" wrapText="1"/>
    </xf>
    <xf numFmtId="0" fontId="6" fillId="0" borderId="22" xfId="57" applyFont="1" applyBorder="1" applyAlignment="1">
      <alignment horizontal="center" vertical="top" wrapText="1"/>
    </xf>
    <xf numFmtId="0" fontId="6" fillId="0" borderId="11" xfId="57" applyFont="1" applyBorder="1" applyAlignment="1">
      <alignment horizontal="left" vertical="center" wrapText="1"/>
    </xf>
    <xf numFmtId="0" fontId="6" fillId="0" borderId="20" xfId="57" applyFont="1" applyBorder="1" applyAlignment="1">
      <alignment horizontal="left" vertical="center" wrapText="1"/>
    </xf>
    <xf numFmtId="0" fontId="6" fillId="0" borderId="19" xfId="57" applyFont="1" applyBorder="1" applyAlignment="1">
      <alignment horizontal="left" vertical="center" wrapText="1"/>
    </xf>
    <xf numFmtId="0" fontId="7" fillId="0" borderId="15" xfId="57" applyFont="1" applyFill="1" applyBorder="1" applyAlignment="1">
      <alignment horizontal="center" vertical="center" wrapText="1"/>
    </xf>
    <xf numFmtId="0" fontId="7" fillId="0" borderId="17" xfId="57" applyFont="1" applyFill="1" applyBorder="1" applyAlignment="1">
      <alignment horizontal="center" vertical="center" wrapText="1"/>
    </xf>
    <xf numFmtId="0" fontId="7" fillId="0" borderId="23" xfId="57" applyFont="1" applyFill="1" applyBorder="1" applyAlignment="1">
      <alignment horizontal="center" vertical="center" wrapText="1"/>
    </xf>
    <xf numFmtId="0" fontId="7" fillId="0" borderId="22" xfId="57" applyFont="1" applyFill="1" applyBorder="1" applyAlignment="1">
      <alignment horizontal="center" vertical="center" wrapText="1"/>
    </xf>
    <xf numFmtId="0" fontId="7" fillId="0" borderId="11" xfId="57" applyFont="1" applyFill="1" applyBorder="1" applyAlignment="1">
      <alignment horizontal="left" vertical="center" wrapText="1"/>
    </xf>
    <xf numFmtId="0" fontId="7" fillId="0" borderId="20" xfId="57" applyFont="1" applyFill="1" applyBorder="1" applyAlignment="1">
      <alignment horizontal="left" vertical="center" wrapText="1"/>
    </xf>
    <xf numFmtId="0" fontId="7" fillId="0" borderId="19" xfId="57" applyFont="1" applyFill="1" applyBorder="1" applyAlignment="1">
      <alignment horizontal="left" vertical="center" wrapText="1"/>
    </xf>
    <xf numFmtId="0" fontId="6" fillId="0" borderId="11" xfId="57" applyFont="1" applyFill="1" applyBorder="1" applyAlignment="1">
      <alignment horizontal="left" vertical="center" wrapText="1"/>
    </xf>
    <xf numFmtId="0" fontId="6" fillId="0" borderId="20" xfId="57" applyFont="1" applyFill="1" applyBorder="1" applyAlignment="1">
      <alignment horizontal="left" vertical="center" wrapText="1"/>
    </xf>
    <xf numFmtId="0" fontId="6" fillId="0" borderId="19" xfId="57" applyFont="1" applyFill="1" applyBorder="1" applyAlignment="1">
      <alignment horizontal="left" vertical="center" wrapText="1"/>
    </xf>
    <xf numFmtId="0" fontId="6" fillId="0" borderId="11" xfId="57" applyFont="1" applyBorder="1" applyAlignment="1">
      <alignment horizontal="left" vertical="top" wrapText="1"/>
    </xf>
    <xf numFmtId="0" fontId="6" fillId="0" borderId="20" xfId="57" applyFont="1" applyBorder="1" applyAlignment="1">
      <alignment horizontal="left" vertical="top" wrapText="1"/>
    </xf>
    <xf numFmtId="0" fontId="6" fillId="0" borderId="19" xfId="57" applyFont="1" applyBorder="1" applyAlignment="1">
      <alignment horizontal="left" vertical="top" wrapText="1"/>
    </xf>
    <xf numFmtId="0" fontId="6" fillId="0" borderId="0" xfId="57" applyFont="1" applyBorder="1" applyAlignment="1">
      <alignment horizontal="center" vertical="top" wrapText="1"/>
    </xf>
    <xf numFmtId="0" fontId="6" fillId="0" borderId="18" xfId="57" applyFont="1" applyBorder="1" applyAlignment="1">
      <alignment horizontal="center" vertical="top" wrapText="1"/>
    </xf>
    <xf numFmtId="0" fontId="9" fillId="0" borderId="14" xfId="57" applyFont="1" applyFill="1" applyBorder="1" applyAlignment="1">
      <alignment horizontal="center" vertical="center" wrapText="1"/>
    </xf>
    <xf numFmtId="0" fontId="9" fillId="0" borderId="0" xfId="57" applyFont="1" applyFill="1" applyBorder="1" applyAlignment="1">
      <alignment horizontal="center" vertical="center" wrapText="1"/>
    </xf>
    <xf numFmtId="0" fontId="9" fillId="0" borderId="18" xfId="57" applyFont="1" applyFill="1" applyBorder="1" applyAlignment="1">
      <alignment horizontal="center" vertical="center" wrapText="1"/>
    </xf>
    <xf numFmtId="0" fontId="7" fillId="0" borderId="23" xfId="57" applyFont="1" applyFill="1" applyBorder="1" applyAlignment="1">
      <alignment horizontal="left" vertical="center" wrapText="1"/>
    </xf>
    <xf numFmtId="0" fontId="7" fillId="0" borderId="21" xfId="57" applyFont="1" applyFill="1" applyBorder="1" applyAlignment="1">
      <alignment horizontal="left" vertical="center" wrapText="1"/>
    </xf>
    <xf numFmtId="0" fontId="7" fillId="0" borderId="22" xfId="57" applyFont="1" applyFill="1" applyBorder="1" applyAlignment="1">
      <alignment horizontal="left" vertical="center" wrapText="1"/>
    </xf>
    <xf numFmtId="0" fontId="6" fillId="0" borderId="14" xfId="57" applyFont="1" applyBorder="1" applyAlignment="1" quotePrefix="1">
      <alignment horizontal="left" vertical="top" wrapText="1" indent="1"/>
    </xf>
    <xf numFmtId="0" fontId="6" fillId="0" borderId="0" xfId="57" applyFont="1" applyBorder="1" applyAlignment="1" quotePrefix="1">
      <alignment horizontal="left" vertical="top" wrapText="1" inden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3" fillId="0" borderId="21" xfId="57" applyBorder="1" applyAlignment="1">
      <alignment horizontal="center" vertical="top" wrapText="1"/>
    </xf>
    <xf numFmtId="0" fontId="7" fillId="0" borderId="14" xfId="57" applyFont="1" applyFill="1" applyBorder="1" applyAlignment="1">
      <alignment horizontal="left" vertical="center" wrapText="1"/>
    </xf>
    <xf numFmtId="0" fontId="7" fillId="0" borderId="0" xfId="57" applyFont="1" applyFill="1" applyBorder="1" applyAlignment="1">
      <alignment horizontal="left" vertical="center" wrapText="1"/>
    </xf>
    <xf numFmtId="0" fontId="7" fillId="0" borderId="18" xfId="57"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indent="20"/>
    </xf>
    <xf numFmtId="0" fontId="4" fillId="0" borderId="16" xfId="0" applyFont="1" applyBorder="1" applyAlignment="1">
      <alignment horizontal="left" vertical="center" wrapText="1" indent="20"/>
    </xf>
    <xf numFmtId="0" fontId="4" fillId="0" borderId="17" xfId="0" applyFont="1" applyBorder="1" applyAlignment="1">
      <alignment horizontal="left" vertical="center" wrapText="1" indent="20"/>
    </xf>
    <xf numFmtId="0" fontId="54" fillId="0" borderId="11"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 fillId="0" borderId="14" xfId="0" applyFont="1" applyBorder="1" applyAlignment="1">
      <alignment horizontal="left" vertical="center" wrapText="1" indent="20"/>
    </xf>
    <xf numFmtId="0" fontId="5" fillId="0" borderId="0" xfId="0" applyFont="1" applyBorder="1" applyAlignment="1">
      <alignment horizontal="left" vertical="center" wrapText="1" indent="20"/>
    </xf>
    <xf numFmtId="0" fontId="5" fillId="0" borderId="18" xfId="0" applyFont="1" applyBorder="1" applyAlignment="1">
      <alignment horizontal="left" vertical="center" wrapText="1" indent="20"/>
    </xf>
    <xf numFmtId="0" fontId="6" fillId="0" borderId="14" xfId="0" applyFont="1" applyBorder="1" applyAlignment="1">
      <alignment horizontal="left" vertical="center" wrapText="1" indent="20"/>
    </xf>
    <xf numFmtId="0" fontId="6" fillId="0" borderId="0" xfId="0" applyFont="1" applyBorder="1" applyAlignment="1">
      <alignment horizontal="left" vertical="center" wrapText="1" indent="20"/>
    </xf>
    <xf numFmtId="0" fontId="6" fillId="0" borderId="18" xfId="0" applyFont="1" applyBorder="1" applyAlignment="1">
      <alignment horizontal="left" vertical="center" wrapText="1" indent="2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EBI CLAUSE 41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19050</xdr:rowOff>
    </xdr:from>
    <xdr:to>
      <xdr:col>2</xdr:col>
      <xdr:colOff>666750</xdr:colOff>
      <xdr:row>9</xdr:row>
      <xdr:rowOff>133350</xdr:rowOff>
    </xdr:to>
    <xdr:pic>
      <xdr:nvPicPr>
        <xdr:cNvPr id="1" name="Picture 1400"/>
        <xdr:cNvPicPr preferRelativeResize="1">
          <a:picLocks noChangeAspect="1"/>
        </xdr:cNvPicPr>
      </xdr:nvPicPr>
      <xdr:blipFill>
        <a:blip r:embed="rId1"/>
        <a:stretch>
          <a:fillRect/>
        </a:stretch>
      </xdr:blipFill>
      <xdr:spPr>
        <a:xfrm>
          <a:off x="904875" y="657225"/>
          <a:ext cx="866775"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38100</xdr:rowOff>
    </xdr:from>
    <xdr:to>
      <xdr:col>2</xdr:col>
      <xdr:colOff>895350</xdr:colOff>
      <xdr:row>8</xdr:row>
      <xdr:rowOff>152400</xdr:rowOff>
    </xdr:to>
    <xdr:pic>
      <xdr:nvPicPr>
        <xdr:cNvPr id="1" name="Picture 1400"/>
        <xdr:cNvPicPr preferRelativeResize="1">
          <a:picLocks noChangeAspect="1"/>
        </xdr:cNvPicPr>
      </xdr:nvPicPr>
      <xdr:blipFill>
        <a:blip r:embed="rId1"/>
        <a:stretch>
          <a:fillRect/>
        </a:stretch>
      </xdr:blipFill>
      <xdr:spPr>
        <a:xfrm>
          <a:off x="1133475" y="228600"/>
          <a:ext cx="866775" cy="1428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47625</xdr:rowOff>
    </xdr:from>
    <xdr:to>
      <xdr:col>1</xdr:col>
      <xdr:colOff>1028700</xdr:colOff>
      <xdr:row>8</xdr:row>
      <xdr:rowOff>152400</xdr:rowOff>
    </xdr:to>
    <xdr:pic>
      <xdr:nvPicPr>
        <xdr:cNvPr id="1" name="Picture 1400"/>
        <xdr:cNvPicPr preferRelativeResize="1">
          <a:picLocks noChangeAspect="1"/>
        </xdr:cNvPicPr>
      </xdr:nvPicPr>
      <xdr:blipFill>
        <a:blip r:embed="rId1"/>
        <a:stretch>
          <a:fillRect/>
        </a:stretch>
      </xdr:blipFill>
      <xdr:spPr>
        <a:xfrm>
          <a:off x="133350" y="238125"/>
          <a:ext cx="1209675" cy="1590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47625</xdr:rowOff>
    </xdr:from>
    <xdr:to>
      <xdr:col>1</xdr:col>
      <xdr:colOff>1028700</xdr:colOff>
      <xdr:row>8</xdr:row>
      <xdr:rowOff>152400</xdr:rowOff>
    </xdr:to>
    <xdr:pic>
      <xdr:nvPicPr>
        <xdr:cNvPr id="1" name="Picture 1400"/>
        <xdr:cNvPicPr preferRelativeResize="1">
          <a:picLocks noChangeAspect="1"/>
        </xdr:cNvPicPr>
      </xdr:nvPicPr>
      <xdr:blipFill>
        <a:blip r:embed="rId1"/>
        <a:stretch>
          <a:fillRect/>
        </a:stretch>
      </xdr:blipFill>
      <xdr:spPr>
        <a:xfrm>
          <a:off x="133350" y="495300"/>
          <a:ext cx="1209675" cy="1590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xdr:row>
      <xdr:rowOff>19050</xdr:rowOff>
    </xdr:from>
    <xdr:to>
      <xdr:col>1</xdr:col>
      <xdr:colOff>1190625</xdr:colOff>
      <xdr:row>10</xdr:row>
      <xdr:rowOff>0</xdr:rowOff>
    </xdr:to>
    <xdr:pic>
      <xdr:nvPicPr>
        <xdr:cNvPr id="1" name="Picture 1400"/>
        <xdr:cNvPicPr preferRelativeResize="1">
          <a:picLocks noChangeAspect="1"/>
        </xdr:cNvPicPr>
      </xdr:nvPicPr>
      <xdr:blipFill>
        <a:blip r:embed="rId1"/>
        <a:stretch>
          <a:fillRect/>
        </a:stretch>
      </xdr:blipFill>
      <xdr:spPr>
        <a:xfrm>
          <a:off x="352425" y="304800"/>
          <a:ext cx="1114425" cy="1581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57150</xdr:rowOff>
    </xdr:from>
    <xdr:to>
      <xdr:col>1</xdr:col>
      <xdr:colOff>38100</xdr:colOff>
      <xdr:row>7</xdr:row>
      <xdr:rowOff>133350</xdr:rowOff>
    </xdr:to>
    <xdr:pic>
      <xdr:nvPicPr>
        <xdr:cNvPr id="1" name="Picture 1400"/>
        <xdr:cNvPicPr preferRelativeResize="1">
          <a:picLocks noChangeAspect="1"/>
        </xdr:cNvPicPr>
      </xdr:nvPicPr>
      <xdr:blipFill>
        <a:blip r:embed="rId1"/>
        <a:stretch>
          <a:fillRect/>
        </a:stretch>
      </xdr:blipFill>
      <xdr:spPr>
        <a:xfrm>
          <a:off x="504825" y="57150"/>
          <a:ext cx="1200150" cy="1562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18</xdr:col>
      <xdr:colOff>533400</xdr:colOff>
      <xdr:row>86</xdr:row>
      <xdr:rowOff>38100</xdr:rowOff>
    </xdr:to>
    <xdr:pic>
      <xdr:nvPicPr>
        <xdr:cNvPr id="1" name="Picture 1"/>
        <xdr:cNvPicPr preferRelativeResize="1">
          <a:picLocks noChangeAspect="1"/>
        </xdr:cNvPicPr>
      </xdr:nvPicPr>
      <xdr:blipFill>
        <a:blip r:embed="rId1"/>
        <a:stretch>
          <a:fillRect/>
        </a:stretch>
      </xdr:blipFill>
      <xdr:spPr>
        <a:xfrm>
          <a:off x="0" y="190500"/>
          <a:ext cx="11506200" cy="16230600"/>
        </a:xfrm>
        <a:prstGeom prst="rect">
          <a:avLst/>
        </a:prstGeom>
        <a:noFill/>
        <a:ln w="9525" cmpd="sng">
          <a:noFill/>
        </a:ln>
      </xdr:spPr>
    </xdr:pic>
    <xdr:clientData/>
  </xdr:twoCellAnchor>
  <xdr:twoCellAnchor editAs="oneCell">
    <xdr:from>
      <xdr:col>0</xdr:col>
      <xdr:colOff>0</xdr:colOff>
      <xdr:row>103</xdr:row>
      <xdr:rowOff>47625</xdr:rowOff>
    </xdr:from>
    <xdr:to>
      <xdr:col>19</xdr:col>
      <xdr:colOff>85725</xdr:colOff>
      <xdr:row>205</xdr:row>
      <xdr:rowOff>161925</xdr:rowOff>
    </xdr:to>
    <xdr:pic>
      <xdr:nvPicPr>
        <xdr:cNvPr id="2" name="Picture 2"/>
        <xdr:cNvPicPr preferRelativeResize="1">
          <a:picLocks noChangeAspect="1"/>
        </xdr:cNvPicPr>
      </xdr:nvPicPr>
      <xdr:blipFill>
        <a:blip r:embed="rId2"/>
        <a:stretch>
          <a:fillRect/>
        </a:stretch>
      </xdr:blipFill>
      <xdr:spPr>
        <a:xfrm>
          <a:off x="0" y="19669125"/>
          <a:ext cx="11668125" cy="1954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ata%20from%2001-06-2017\D\windata\windata\ACCOUNTS%20++\BALANCE%20SHEETS%20AND%20WORKINGS\BALANCE%20SHEETS%20WORKINGS\Balance%20Sheet%20Workings%202017-18\2.%20Second%20Quarter%20as%20on%2030-09-2017%20-%202017-18\Investments%2030-09-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KETVALUE"/>
      <sheetName val="MARKETVALUE (3)"/>
      <sheetName val="MARKETVALUE (2)"/>
      <sheetName val="FInal"/>
      <sheetName val="workings"/>
      <sheetName val="FInal as 30-09-2017"/>
    </sheetNames>
    <sheetDataSet>
      <sheetData sheetId="5">
        <row r="19">
          <cell r="F19">
            <v>-742933.45936</v>
          </cell>
          <cell r="H19">
            <v>-3837.8140000000203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B1:J76"/>
  <sheetViews>
    <sheetView zoomScalePageLayoutView="0" workbookViewId="0" topLeftCell="A1">
      <selection activeCell="A18" sqref="A18"/>
    </sheetView>
  </sheetViews>
  <sheetFormatPr defaultColWidth="9.140625" defaultRowHeight="15"/>
  <cols>
    <col min="1" max="1" width="13.00390625" style="0" customWidth="1"/>
    <col min="2" max="2" width="3.57421875" style="0" customWidth="1"/>
    <col min="3" max="3" width="45.8515625" style="0" customWidth="1"/>
    <col min="4" max="4" width="19.28125" style="0" customWidth="1"/>
    <col min="5" max="5" width="20.57421875" style="12" customWidth="1"/>
    <col min="6" max="6" width="20.8515625" style="12" customWidth="1"/>
    <col min="7" max="7" width="13.57421875" style="0" customWidth="1"/>
  </cols>
  <sheetData>
    <row r="1" spans="2:5" ht="20.25" customHeight="1">
      <c r="B1" s="198" t="s">
        <v>183</v>
      </c>
      <c r="C1" s="198"/>
      <c r="D1" s="198"/>
      <c r="E1" s="198"/>
    </row>
    <row r="2" spans="2:6" ht="30" customHeight="1">
      <c r="B2" s="199"/>
      <c r="C2" s="199"/>
      <c r="D2" s="199"/>
      <c r="E2" s="199"/>
      <c r="F2" s="168"/>
    </row>
    <row r="3" spans="2:6" ht="19.5" customHeight="1">
      <c r="B3" s="209" t="s">
        <v>186</v>
      </c>
      <c r="C3" s="210"/>
      <c r="D3" s="210"/>
      <c r="E3" s="211"/>
      <c r="F3" s="2"/>
    </row>
    <row r="4" spans="2:6" ht="16.5" customHeight="1">
      <c r="B4" s="212" t="s">
        <v>185</v>
      </c>
      <c r="C4" s="213"/>
      <c r="D4" s="213"/>
      <c r="E4" s="214"/>
      <c r="F4" s="148"/>
    </row>
    <row r="5" spans="2:6" ht="13.5" customHeight="1">
      <c r="B5" s="215" t="s">
        <v>188</v>
      </c>
      <c r="C5" s="216"/>
      <c r="D5" s="216"/>
      <c r="E5" s="217"/>
      <c r="F5" s="149"/>
    </row>
    <row r="6" spans="2:6" ht="13.5" customHeight="1">
      <c r="B6" s="200" t="s">
        <v>187</v>
      </c>
      <c r="C6" s="201"/>
      <c r="D6" s="201"/>
      <c r="E6" s="202"/>
      <c r="F6" s="146"/>
    </row>
    <row r="7" spans="2:6" ht="13.5" customHeight="1">
      <c r="B7" s="200" t="s">
        <v>173</v>
      </c>
      <c r="C7" s="201"/>
      <c r="D7" s="201"/>
      <c r="E7" s="202"/>
      <c r="F7" s="146"/>
    </row>
    <row r="8" spans="2:6" ht="13.5" customHeight="1">
      <c r="B8" s="200" t="s">
        <v>174</v>
      </c>
      <c r="C8" s="201"/>
      <c r="D8" s="201"/>
      <c r="E8" s="202"/>
      <c r="F8" s="146"/>
    </row>
    <row r="9" spans="2:6" ht="13.5" customHeight="1">
      <c r="B9" s="200" t="s">
        <v>175</v>
      </c>
      <c r="C9" s="201"/>
      <c r="D9" s="201"/>
      <c r="E9" s="202"/>
      <c r="F9" s="146"/>
    </row>
    <row r="10" spans="2:6" ht="15.75" customHeight="1">
      <c r="B10" s="203" t="s">
        <v>177</v>
      </c>
      <c r="C10" s="204"/>
      <c r="D10" s="204"/>
      <c r="E10" s="205"/>
      <c r="F10" s="151"/>
    </row>
    <row r="11" spans="2:6" ht="15.75" customHeight="1">
      <c r="B11" s="206"/>
      <c r="C11" s="206"/>
      <c r="D11" s="206"/>
      <c r="E11" s="206"/>
      <c r="F11" s="151"/>
    </row>
    <row r="12" spans="2:6" s="127" customFormat="1" ht="18.75" customHeight="1">
      <c r="B12" s="207" t="s">
        <v>198</v>
      </c>
      <c r="C12" s="207"/>
      <c r="D12" s="207"/>
      <c r="E12" s="207"/>
      <c r="F12" s="152"/>
    </row>
    <row r="13" spans="2:6" ht="15" customHeight="1">
      <c r="B13" s="208" t="s">
        <v>103</v>
      </c>
      <c r="C13" s="208"/>
      <c r="D13" s="208"/>
      <c r="E13" s="208"/>
      <c r="F13" s="153"/>
    </row>
    <row r="14" spans="2:7" ht="15" customHeight="1">
      <c r="B14" s="219" t="s">
        <v>0</v>
      </c>
      <c r="C14" s="219"/>
      <c r="D14" s="220" t="s">
        <v>199</v>
      </c>
      <c r="E14" s="220" t="s">
        <v>167</v>
      </c>
      <c r="F14" s="154"/>
      <c r="G14" s="2"/>
    </row>
    <row r="15" spans="2:7" ht="15" customHeight="1">
      <c r="B15" s="219"/>
      <c r="C15" s="219"/>
      <c r="D15" s="220"/>
      <c r="E15" s="220"/>
      <c r="F15" s="154"/>
      <c r="G15" s="2"/>
    </row>
    <row r="16" spans="2:7" ht="15" customHeight="1">
      <c r="B16" s="219"/>
      <c r="C16" s="219"/>
      <c r="D16" s="220"/>
      <c r="E16" s="220"/>
      <c r="F16" s="154"/>
      <c r="G16" s="2"/>
    </row>
    <row r="17" spans="2:7" ht="15" customHeight="1">
      <c r="B17" s="221">
        <v>1</v>
      </c>
      <c r="C17" s="221"/>
      <c r="D17" s="169">
        <v>2</v>
      </c>
      <c r="E17" s="169">
        <v>2</v>
      </c>
      <c r="F17" s="155"/>
      <c r="G17" s="2"/>
    </row>
    <row r="18" spans="2:6" ht="15">
      <c r="B18" s="131" t="s">
        <v>121</v>
      </c>
      <c r="C18" s="1" t="s">
        <v>123</v>
      </c>
      <c r="D18" s="11"/>
      <c r="E18" s="11"/>
      <c r="F18" s="156"/>
    </row>
    <row r="19" spans="2:6" s="3" customFormat="1" ht="15">
      <c r="B19" s="132">
        <v>1</v>
      </c>
      <c r="C19" s="5" t="s">
        <v>131</v>
      </c>
      <c r="D19" s="14"/>
      <c r="E19" s="14"/>
      <c r="F19" s="157"/>
    </row>
    <row r="20" spans="2:6" s="3" customFormat="1" ht="15">
      <c r="B20" s="133"/>
      <c r="C20" s="6" t="s">
        <v>124</v>
      </c>
      <c r="D20" s="14">
        <v>418.406</v>
      </c>
      <c r="E20" s="14">
        <v>325.12</v>
      </c>
      <c r="F20" s="157"/>
    </row>
    <row r="21" spans="2:6" s="3" customFormat="1" ht="15">
      <c r="B21" s="133"/>
      <c r="C21" s="6" t="s">
        <v>137</v>
      </c>
      <c r="D21" s="14">
        <v>0</v>
      </c>
      <c r="E21" s="14">
        <v>0</v>
      </c>
      <c r="F21" s="157"/>
    </row>
    <row r="22" spans="2:6" s="3" customFormat="1" ht="15">
      <c r="B22" s="133"/>
      <c r="C22" s="6" t="s">
        <v>136</v>
      </c>
      <c r="D22" s="14"/>
      <c r="E22" s="14"/>
      <c r="F22" s="157"/>
    </row>
    <row r="23" spans="2:6" s="3" customFormat="1" ht="15">
      <c r="B23" s="133"/>
      <c r="C23" s="38" t="s">
        <v>34</v>
      </c>
      <c r="D23" s="14">
        <v>31.66</v>
      </c>
      <c r="E23" s="14">
        <v>31.66</v>
      </c>
      <c r="F23" s="157"/>
    </row>
    <row r="24" spans="2:6" s="3" customFormat="1" ht="15">
      <c r="B24" s="133"/>
      <c r="C24" s="38" t="s">
        <v>135</v>
      </c>
      <c r="D24" s="14">
        <v>0</v>
      </c>
      <c r="E24" s="14">
        <v>0</v>
      </c>
      <c r="F24" s="157"/>
    </row>
    <row r="25" spans="2:6" s="3" customFormat="1" ht="15">
      <c r="B25" s="133"/>
      <c r="C25" s="38" t="s">
        <v>125</v>
      </c>
      <c r="D25" s="14">
        <v>26.644</v>
      </c>
      <c r="E25" s="14">
        <v>39.99</v>
      </c>
      <c r="F25" s="157"/>
    </row>
    <row r="26" spans="2:6" s="3" customFormat="1" ht="15">
      <c r="B26" s="133"/>
      <c r="C26" s="6" t="s">
        <v>133</v>
      </c>
      <c r="D26" s="14">
        <v>0</v>
      </c>
      <c r="E26" s="14">
        <v>0</v>
      </c>
      <c r="F26" s="157"/>
    </row>
    <row r="27" spans="2:6" s="3" customFormat="1" ht="15">
      <c r="B27" s="133"/>
      <c r="C27" s="6" t="s">
        <v>132</v>
      </c>
      <c r="D27" s="14">
        <v>0</v>
      </c>
      <c r="E27" s="14">
        <v>0</v>
      </c>
      <c r="F27" s="157"/>
    </row>
    <row r="28" spans="2:6" s="3" customFormat="1" ht="15">
      <c r="B28" s="133"/>
      <c r="C28" s="5" t="s">
        <v>126</v>
      </c>
      <c r="D28" s="128">
        <f>SUM(D20:D27)</f>
        <v>476.71000000000004</v>
      </c>
      <c r="E28" s="128">
        <f>SUM(E20:E27)</f>
        <v>396.77000000000004</v>
      </c>
      <c r="F28" s="158"/>
    </row>
    <row r="29" spans="2:6" s="3" customFormat="1" ht="15">
      <c r="B29" s="134">
        <v>2</v>
      </c>
      <c r="C29" s="5" t="s">
        <v>138</v>
      </c>
      <c r="D29" s="14"/>
      <c r="E29" s="14"/>
      <c r="F29" s="157"/>
    </row>
    <row r="30" spans="2:6" s="3" customFormat="1" ht="15">
      <c r="B30" s="133"/>
      <c r="C30" s="6" t="s">
        <v>33</v>
      </c>
      <c r="D30" s="14">
        <v>1444.3</v>
      </c>
      <c r="E30" s="14">
        <v>1126.38</v>
      </c>
      <c r="F30" s="157"/>
    </row>
    <row r="31" spans="2:6" s="3" customFormat="1" ht="15">
      <c r="B31" s="133"/>
      <c r="C31" s="6" t="s">
        <v>139</v>
      </c>
      <c r="D31" s="14">
        <v>0</v>
      </c>
      <c r="E31" s="14">
        <v>0</v>
      </c>
      <c r="F31" s="157"/>
    </row>
    <row r="32" spans="2:6" s="3" customFormat="1" ht="15">
      <c r="B32" s="133"/>
      <c r="C32" s="38" t="s">
        <v>34</v>
      </c>
      <c r="D32" s="14">
        <v>0</v>
      </c>
      <c r="E32" s="14">
        <v>0</v>
      </c>
      <c r="F32" s="157"/>
    </row>
    <row r="33" spans="2:6" s="3" customFormat="1" ht="15">
      <c r="B33" s="133"/>
      <c r="C33" s="38" t="s">
        <v>135</v>
      </c>
      <c r="D33" s="14">
        <v>4198.4123</v>
      </c>
      <c r="E33" s="14">
        <v>2655.42</v>
      </c>
      <c r="F33" s="157"/>
    </row>
    <row r="34" spans="2:6" s="3" customFormat="1" ht="15">
      <c r="B34" s="133"/>
      <c r="C34" s="38" t="s">
        <v>35</v>
      </c>
      <c r="D34" s="14">
        <v>1.315</v>
      </c>
      <c r="E34" s="14">
        <v>2.188</v>
      </c>
      <c r="F34" s="157"/>
    </row>
    <row r="35" spans="2:6" s="3" customFormat="1" ht="15">
      <c r="B35" s="133"/>
      <c r="C35" s="38" t="s">
        <v>104</v>
      </c>
      <c r="D35" s="14">
        <v>16.653</v>
      </c>
      <c r="E35" s="14">
        <v>15.64</v>
      </c>
      <c r="F35" s="157"/>
    </row>
    <row r="36" spans="2:6" s="3" customFormat="1" ht="15">
      <c r="B36" s="133"/>
      <c r="C36" s="38" t="s">
        <v>36</v>
      </c>
      <c r="D36" s="14">
        <v>76.396</v>
      </c>
      <c r="E36" s="14">
        <v>74.55</v>
      </c>
      <c r="F36" s="157"/>
    </row>
    <row r="37" spans="2:6" s="3" customFormat="1" ht="15">
      <c r="B37" s="133"/>
      <c r="C37" s="38" t="s">
        <v>37</v>
      </c>
      <c r="D37" s="14">
        <v>0</v>
      </c>
      <c r="E37" s="14">
        <v>0</v>
      </c>
      <c r="F37" s="157"/>
    </row>
    <row r="38" spans="2:6" s="3" customFormat="1" ht="15">
      <c r="B38" s="133"/>
      <c r="C38" s="6" t="s">
        <v>38</v>
      </c>
      <c r="D38" s="14">
        <v>0</v>
      </c>
      <c r="E38" s="14">
        <v>0</v>
      </c>
      <c r="F38" s="157"/>
    </row>
    <row r="39" spans="2:6" s="3" customFormat="1" ht="15">
      <c r="B39" s="133"/>
      <c r="C39" s="6" t="s">
        <v>134</v>
      </c>
      <c r="D39" s="14">
        <v>0</v>
      </c>
      <c r="E39" s="14">
        <v>0</v>
      </c>
      <c r="F39" s="157"/>
    </row>
    <row r="40" spans="2:6" s="3" customFormat="1" ht="15">
      <c r="B40" s="133"/>
      <c r="C40" s="5" t="s">
        <v>127</v>
      </c>
      <c r="D40" s="128">
        <f>SUM(D30:D39)</f>
        <v>5737.0763</v>
      </c>
      <c r="E40" s="128">
        <f>SUM(E30:E39)</f>
        <v>3874.1780000000003</v>
      </c>
      <c r="F40" s="158"/>
    </row>
    <row r="41" spans="2:7" s="3" customFormat="1" ht="18" customHeight="1">
      <c r="B41" s="133"/>
      <c r="C41" s="30" t="s">
        <v>39</v>
      </c>
      <c r="D41" s="39">
        <f>D40+D28</f>
        <v>6213.7863</v>
      </c>
      <c r="E41" s="39">
        <f>E40+E28</f>
        <v>4270.948</v>
      </c>
      <c r="F41" s="159"/>
      <c r="G41" s="83"/>
    </row>
    <row r="42" spans="2:6" s="3" customFormat="1" ht="15">
      <c r="B42" s="133" t="s">
        <v>122</v>
      </c>
      <c r="C42" s="5" t="s">
        <v>40</v>
      </c>
      <c r="D42" s="14"/>
      <c r="E42" s="14"/>
      <c r="F42" s="157"/>
    </row>
    <row r="43" spans="2:6" s="3" customFormat="1" ht="15">
      <c r="B43" s="135"/>
      <c r="C43" s="5" t="s">
        <v>41</v>
      </c>
      <c r="D43" s="14"/>
      <c r="E43" s="14"/>
      <c r="F43" s="157"/>
    </row>
    <row r="44" spans="2:6" s="3" customFormat="1" ht="15">
      <c r="B44" s="135">
        <v>1</v>
      </c>
      <c r="C44" s="6" t="s">
        <v>140</v>
      </c>
      <c r="D44" s="14">
        <v>430.02</v>
      </c>
      <c r="E44" s="14">
        <v>430.02</v>
      </c>
      <c r="F44" s="157"/>
    </row>
    <row r="45" spans="2:6" s="3" customFormat="1" ht="15">
      <c r="B45" s="135"/>
      <c r="C45" s="6" t="s">
        <v>42</v>
      </c>
      <c r="D45" s="14">
        <v>598.427</v>
      </c>
      <c r="E45" s="14">
        <v>435.86</v>
      </c>
      <c r="F45" s="157"/>
    </row>
    <row r="46" spans="2:6" s="3" customFormat="1" ht="15">
      <c r="B46" s="135"/>
      <c r="C46" s="5" t="s">
        <v>128</v>
      </c>
      <c r="D46" s="129">
        <f>SUM(D44:D45)</f>
        <v>1028.4470000000001</v>
      </c>
      <c r="E46" s="129">
        <f>SUM(E44:E45)</f>
        <v>865.88</v>
      </c>
      <c r="F46" s="160"/>
    </row>
    <row r="47" spans="2:6" s="3" customFormat="1" ht="15">
      <c r="B47" s="135">
        <v>2</v>
      </c>
      <c r="C47" s="5" t="s">
        <v>43</v>
      </c>
      <c r="D47" s="14"/>
      <c r="E47" s="14"/>
      <c r="F47" s="157"/>
    </row>
    <row r="48" spans="2:6" s="3" customFormat="1" ht="15">
      <c r="B48" s="135"/>
      <c r="C48" s="5" t="s">
        <v>44</v>
      </c>
      <c r="D48" s="14"/>
      <c r="E48" s="14"/>
      <c r="F48" s="157"/>
    </row>
    <row r="49" spans="2:6" s="3" customFormat="1" ht="15">
      <c r="B49" s="135"/>
      <c r="C49" s="6" t="s">
        <v>45</v>
      </c>
      <c r="D49" s="14"/>
      <c r="E49" s="14"/>
      <c r="F49" s="157"/>
    </row>
    <row r="50" spans="2:6" s="3" customFormat="1" ht="15">
      <c r="B50" s="135"/>
      <c r="C50" s="38" t="s">
        <v>46</v>
      </c>
      <c r="D50" s="14">
        <v>286.565</v>
      </c>
      <c r="E50" s="14">
        <v>138.89</v>
      </c>
      <c r="F50" s="157"/>
    </row>
    <row r="51" spans="2:6" s="3" customFormat="1" ht="15">
      <c r="B51" s="135"/>
      <c r="C51" s="38" t="s">
        <v>141</v>
      </c>
      <c r="D51" s="14">
        <v>0</v>
      </c>
      <c r="E51" s="14">
        <v>0</v>
      </c>
      <c r="F51" s="157"/>
    </row>
    <row r="52" spans="2:6" s="3" customFormat="1" ht="29.25">
      <c r="B52" s="135"/>
      <c r="C52" s="38" t="s">
        <v>166</v>
      </c>
      <c r="D52" s="14">
        <v>0</v>
      </c>
      <c r="E52" s="14">
        <v>0</v>
      </c>
      <c r="F52" s="157"/>
    </row>
    <row r="53" spans="2:6" s="3" customFormat="1" ht="15">
      <c r="B53" s="135"/>
      <c r="C53" s="6" t="s">
        <v>47</v>
      </c>
      <c r="D53" s="14">
        <v>0</v>
      </c>
      <c r="E53" s="14">
        <v>0</v>
      </c>
      <c r="F53" s="157"/>
    </row>
    <row r="54" spans="2:6" s="3" customFormat="1" ht="15">
      <c r="B54" s="135"/>
      <c r="C54" s="6" t="s">
        <v>142</v>
      </c>
      <c r="D54" s="14">
        <v>52.265</v>
      </c>
      <c r="E54" s="14">
        <v>51.61</v>
      </c>
      <c r="F54" s="157"/>
    </row>
    <row r="55" spans="2:6" s="3" customFormat="1" ht="15">
      <c r="B55" s="135"/>
      <c r="C55" s="6" t="s">
        <v>143</v>
      </c>
      <c r="D55" s="14"/>
      <c r="E55" s="14">
        <v>60.85</v>
      </c>
      <c r="F55" s="157"/>
    </row>
    <row r="56" spans="2:6" s="3" customFormat="1" ht="15">
      <c r="B56" s="135"/>
      <c r="C56" s="5" t="s">
        <v>129</v>
      </c>
      <c r="D56" s="128">
        <f>SUM(D50:D55)</f>
        <v>338.83</v>
      </c>
      <c r="E56" s="128">
        <f>SUM(E50:E55)</f>
        <v>251.35</v>
      </c>
      <c r="F56" s="158"/>
    </row>
    <row r="57" spans="2:6" s="3" customFormat="1" ht="15">
      <c r="B57" s="135"/>
      <c r="C57" s="5" t="s">
        <v>165</v>
      </c>
      <c r="D57" s="14"/>
      <c r="E57" s="14"/>
      <c r="F57" s="157"/>
    </row>
    <row r="58" spans="2:6" s="3" customFormat="1" ht="15">
      <c r="B58" s="135"/>
      <c r="C58" s="6" t="s">
        <v>45</v>
      </c>
      <c r="D58" s="14"/>
      <c r="E58" s="14"/>
      <c r="F58" s="157"/>
    </row>
    <row r="59" spans="2:6" s="3" customFormat="1" ht="15">
      <c r="B59" s="135"/>
      <c r="C59" s="38" t="s">
        <v>46</v>
      </c>
      <c r="D59" s="14">
        <v>1729.097</v>
      </c>
      <c r="E59" s="14">
        <v>1695.29</v>
      </c>
      <c r="F59" s="157"/>
    </row>
    <row r="60" spans="2:6" s="3" customFormat="1" ht="15">
      <c r="B60" s="135"/>
      <c r="C60" s="38" t="s">
        <v>141</v>
      </c>
      <c r="D60" s="14">
        <v>2454.095</v>
      </c>
      <c r="E60" s="14">
        <v>1145.69</v>
      </c>
      <c r="F60" s="157"/>
    </row>
    <row r="61" spans="2:6" s="3" customFormat="1" ht="15">
      <c r="B61" s="135"/>
      <c r="C61" s="38" t="s">
        <v>144</v>
      </c>
      <c r="D61" s="14">
        <v>0</v>
      </c>
      <c r="E61" s="14">
        <v>0</v>
      </c>
      <c r="F61" s="157"/>
    </row>
    <row r="62" spans="2:6" s="3" customFormat="1" ht="15" customHeight="1">
      <c r="B62" s="135"/>
      <c r="C62" s="6" t="s">
        <v>164</v>
      </c>
      <c r="D62" s="14">
        <v>582.695</v>
      </c>
      <c r="E62" s="14">
        <v>276.59</v>
      </c>
      <c r="F62" s="157"/>
    </row>
    <row r="63" spans="2:6" s="3" customFormat="1" ht="15">
      <c r="B63" s="135"/>
      <c r="C63" s="6" t="s">
        <v>48</v>
      </c>
      <c r="D63" s="14">
        <v>80.62</v>
      </c>
      <c r="E63" s="14">
        <v>36.15</v>
      </c>
      <c r="F63" s="157"/>
    </row>
    <row r="64" spans="2:6" s="3" customFormat="1" ht="15">
      <c r="B64" s="135"/>
      <c r="C64" s="6" t="s">
        <v>49</v>
      </c>
      <c r="D64" s="14">
        <v>0</v>
      </c>
      <c r="E64" s="14">
        <v>0</v>
      </c>
      <c r="F64" s="157"/>
    </row>
    <row r="65" spans="2:6" s="3" customFormat="1" ht="15">
      <c r="B65" s="135"/>
      <c r="C65" s="5" t="s">
        <v>130</v>
      </c>
      <c r="D65" s="128">
        <f>SUM(D57:D64)</f>
        <v>4846.507</v>
      </c>
      <c r="E65" s="128">
        <f>SUM(E57:E64)</f>
        <v>3153.7200000000003</v>
      </c>
      <c r="F65" s="158"/>
    </row>
    <row r="66" spans="2:7" s="3" customFormat="1" ht="18" customHeight="1">
      <c r="B66" s="135"/>
      <c r="C66" s="30" t="s">
        <v>163</v>
      </c>
      <c r="D66" s="81">
        <f>D65+D56+D46</f>
        <v>6213.784</v>
      </c>
      <c r="E66" s="81">
        <f>E65+E56+E46</f>
        <v>4270.95</v>
      </c>
      <c r="F66" s="161"/>
      <c r="G66" s="161"/>
    </row>
    <row r="67" spans="3:8" ht="6" customHeight="1">
      <c r="C67" s="32"/>
      <c r="D67" s="32"/>
      <c r="E67" s="32"/>
      <c r="F67" s="32"/>
      <c r="G67" s="32"/>
      <c r="H67" s="33"/>
    </row>
    <row r="68" spans="3:6" ht="1.5" customHeight="1">
      <c r="C68" s="32"/>
      <c r="D68" s="32"/>
      <c r="E68" s="84"/>
      <c r="F68" s="84"/>
    </row>
    <row r="69" spans="3:10" ht="15" customHeight="1">
      <c r="C69" s="218" t="s">
        <v>91</v>
      </c>
      <c r="D69" s="218"/>
      <c r="E69" s="218"/>
      <c r="F69" s="145"/>
      <c r="G69" s="130"/>
      <c r="H69" s="130"/>
      <c r="I69" s="130"/>
      <c r="J69" s="130"/>
    </row>
    <row r="70" spans="3:10" ht="15" customHeight="1">
      <c r="C70" s="37" t="s">
        <v>84</v>
      </c>
      <c r="D70" s="24"/>
      <c r="E70" s="34"/>
      <c r="F70" s="34"/>
      <c r="G70" s="34"/>
      <c r="H70" s="34"/>
      <c r="I70" s="34"/>
      <c r="J70" s="33"/>
    </row>
    <row r="71" spans="3:10" ht="15" customHeight="1">
      <c r="C71" s="37" t="s">
        <v>200</v>
      </c>
      <c r="D71" s="37"/>
      <c r="E71" s="34"/>
      <c r="F71" s="34"/>
      <c r="G71" s="34"/>
      <c r="H71" s="34"/>
      <c r="I71" s="34"/>
      <c r="J71" s="33"/>
    </row>
    <row r="72" spans="3:10" ht="15" customHeight="1">
      <c r="C72" s="218" t="s">
        <v>92</v>
      </c>
      <c r="D72" s="218"/>
      <c r="E72" s="218"/>
      <c r="F72" s="145"/>
      <c r="G72" s="130"/>
      <c r="H72" s="130"/>
      <c r="I72" s="130"/>
      <c r="J72" s="130"/>
    </row>
    <row r="73" spans="3:10" ht="15" customHeight="1">
      <c r="C73" s="218" t="s">
        <v>93</v>
      </c>
      <c r="D73" s="218"/>
      <c r="E73" s="218"/>
      <c r="F73" s="145"/>
      <c r="G73" s="130"/>
      <c r="H73" s="130"/>
      <c r="I73" s="130"/>
      <c r="J73" s="130"/>
    </row>
    <row r="74" spans="3:10" ht="15.75">
      <c r="C74" s="218" t="s">
        <v>94</v>
      </c>
      <c r="D74" s="218"/>
      <c r="E74" s="218"/>
      <c r="F74" s="145"/>
      <c r="G74" s="130"/>
      <c r="H74" s="130"/>
      <c r="I74" s="130"/>
      <c r="J74" s="130"/>
    </row>
    <row r="76" ht="18">
      <c r="E76" s="183" t="s">
        <v>184</v>
      </c>
    </row>
  </sheetData>
  <sheetProtection/>
  <mergeCells count="20">
    <mergeCell ref="B7:E7"/>
    <mergeCell ref="C73:E73"/>
    <mergeCell ref="C74:E74"/>
    <mergeCell ref="B14:C16"/>
    <mergeCell ref="D14:D16"/>
    <mergeCell ref="E14:E16"/>
    <mergeCell ref="B17:C17"/>
    <mergeCell ref="C69:E69"/>
    <mergeCell ref="C72:E72"/>
    <mergeCell ref="B8:E8"/>
    <mergeCell ref="B1:E2"/>
    <mergeCell ref="B9:E9"/>
    <mergeCell ref="B10:E10"/>
    <mergeCell ref="B11:E11"/>
    <mergeCell ref="B12:E12"/>
    <mergeCell ref="B13:E13"/>
    <mergeCell ref="B3:E3"/>
    <mergeCell ref="B4:E4"/>
    <mergeCell ref="B5:E5"/>
    <mergeCell ref="B6:E6"/>
  </mergeCells>
  <printOptions/>
  <pageMargins left="1.32" right="0.26" top="0.37" bottom="0.31" header="0.26" footer="0.24"/>
  <pageSetup fitToHeight="1" fitToWidth="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J74"/>
  <sheetViews>
    <sheetView tabSelected="1" zoomScalePageLayoutView="0" workbookViewId="0" topLeftCell="A43">
      <selection activeCell="F58" sqref="F58"/>
    </sheetView>
  </sheetViews>
  <sheetFormatPr defaultColWidth="9.140625" defaultRowHeight="15"/>
  <cols>
    <col min="1" max="1" width="13.00390625" style="0" customWidth="1"/>
    <col min="2" max="2" width="3.57421875" style="0" customWidth="1"/>
    <col min="3" max="3" width="45.8515625" style="0" customWidth="1"/>
    <col min="4" max="4" width="19.28125" style="0" customWidth="1"/>
    <col min="5" max="5" width="20.57421875" style="12" customWidth="1"/>
    <col min="6" max="6" width="20.8515625" style="12" customWidth="1"/>
    <col min="7" max="7" width="13.57421875" style="0" customWidth="1"/>
  </cols>
  <sheetData>
    <row r="1" spans="3:6" ht="15">
      <c r="C1" s="222"/>
      <c r="D1" s="222"/>
      <c r="E1" s="222"/>
      <c r="F1" s="147"/>
    </row>
    <row r="2" spans="2:6" ht="19.5" customHeight="1">
      <c r="B2" s="209" t="s">
        <v>171</v>
      </c>
      <c r="C2" s="210"/>
      <c r="D2" s="210"/>
      <c r="E2" s="211"/>
      <c r="F2" s="2"/>
    </row>
    <row r="3" spans="2:6" ht="16.5" customHeight="1">
      <c r="B3" s="212" t="s">
        <v>168</v>
      </c>
      <c r="C3" s="213"/>
      <c r="D3" s="213"/>
      <c r="E3" s="214"/>
      <c r="F3" s="148"/>
    </row>
    <row r="4" spans="2:6" ht="13.5" customHeight="1">
      <c r="B4" s="215" t="s">
        <v>176</v>
      </c>
      <c r="C4" s="216"/>
      <c r="D4" s="216"/>
      <c r="E4" s="217"/>
      <c r="F4" s="149"/>
    </row>
    <row r="5" spans="2:6" ht="13.5" customHeight="1">
      <c r="B5" s="200" t="s">
        <v>172</v>
      </c>
      <c r="C5" s="201"/>
      <c r="D5" s="201"/>
      <c r="E5" s="202"/>
      <c r="F5" s="146"/>
    </row>
    <row r="6" spans="2:6" ht="13.5" customHeight="1">
      <c r="B6" s="200" t="s">
        <v>173</v>
      </c>
      <c r="C6" s="201"/>
      <c r="D6" s="201"/>
      <c r="E6" s="202"/>
      <c r="F6" s="146"/>
    </row>
    <row r="7" spans="2:6" ht="13.5" customHeight="1">
      <c r="B7" s="200" t="s">
        <v>174</v>
      </c>
      <c r="C7" s="201"/>
      <c r="D7" s="201"/>
      <c r="E7" s="202"/>
      <c r="F7" s="146"/>
    </row>
    <row r="8" spans="2:6" ht="13.5" customHeight="1">
      <c r="B8" s="200" t="s">
        <v>175</v>
      </c>
      <c r="C8" s="201"/>
      <c r="D8" s="201"/>
      <c r="E8" s="202"/>
      <c r="F8" s="146"/>
    </row>
    <row r="9" spans="2:6" ht="15.75" customHeight="1">
      <c r="B9" s="203" t="s">
        <v>177</v>
      </c>
      <c r="C9" s="204"/>
      <c r="D9" s="204"/>
      <c r="E9" s="205"/>
      <c r="F9" s="151"/>
    </row>
    <row r="10" spans="2:6" ht="15.75" customHeight="1">
      <c r="B10" s="206"/>
      <c r="C10" s="206"/>
      <c r="D10" s="206"/>
      <c r="E10" s="206"/>
      <c r="F10" s="151"/>
    </row>
    <row r="11" spans="2:6" s="127" customFormat="1" ht="18.75" customHeight="1">
      <c r="B11" s="207" t="s">
        <v>198</v>
      </c>
      <c r="C11" s="207"/>
      <c r="D11" s="207"/>
      <c r="E11" s="207"/>
      <c r="F11" s="152"/>
    </row>
    <row r="12" spans="2:6" ht="15" customHeight="1">
      <c r="B12" s="208" t="s">
        <v>103</v>
      </c>
      <c r="C12" s="208"/>
      <c r="D12" s="208"/>
      <c r="E12" s="208"/>
      <c r="F12" s="153"/>
    </row>
    <row r="13" spans="2:7" ht="15" customHeight="1">
      <c r="B13" s="219" t="s">
        <v>0</v>
      </c>
      <c r="C13" s="219"/>
      <c r="D13" s="220" t="s">
        <v>226</v>
      </c>
      <c r="E13" s="220" t="s">
        <v>167</v>
      </c>
      <c r="F13" s="154"/>
      <c r="G13" s="2"/>
    </row>
    <row r="14" spans="2:7" ht="15" customHeight="1">
      <c r="B14" s="219"/>
      <c r="C14" s="219"/>
      <c r="D14" s="220"/>
      <c r="E14" s="220"/>
      <c r="F14" s="154"/>
      <c r="G14" s="2"/>
    </row>
    <row r="15" spans="2:7" ht="15" customHeight="1">
      <c r="B15" s="219"/>
      <c r="C15" s="219"/>
      <c r="D15" s="220"/>
      <c r="E15" s="220"/>
      <c r="F15" s="154"/>
      <c r="G15" s="2"/>
    </row>
    <row r="16" spans="2:7" ht="15" customHeight="1">
      <c r="B16" s="221">
        <v>1</v>
      </c>
      <c r="C16" s="221"/>
      <c r="D16" s="162">
        <v>2</v>
      </c>
      <c r="E16" s="31">
        <v>2</v>
      </c>
      <c r="F16" s="155"/>
      <c r="G16" s="2"/>
    </row>
    <row r="17" spans="2:6" ht="15">
      <c r="B17" s="131" t="s">
        <v>121</v>
      </c>
      <c r="C17" s="1" t="s">
        <v>123</v>
      </c>
      <c r="D17" s="11"/>
      <c r="E17" s="11"/>
      <c r="F17" s="156"/>
    </row>
    <row r="18" spans="2:6" s="3" customFormat="1" ht="15">
      <c r="B18" s="132">
        <v>1</v>
      </c>
      <c r="C18" s="5" t="s">
        <v>131</v>
      </c>
      <c r="D18" s="14"/>
      <c r="E18" s="14"/>
      <c r="F18" s="157"/>
    </row>
    <row r="19" spans="2:6" s="3" customFormat="1" ht="15">
      <c r="B19" s="133"/>
      <c r="C19" s="6" t="s">
        <v>124</v>
      </c>
      <c r="D19" s="14">
        <v>418.406</v>
      </c>
      <c r="E19" s="14">
        <v>325.12</v>
      </c>
      <c r="F19" s="157"/>
    </row>
    <row r="20" spans="2:6" s="3" customFormat="1" ht="15">
      <c r="B20" s="133"/>
      <c r="C20" s="6" t="s">
        <v>137</v>
      </c>
      <c r="D20" s="14">
        <v>0</v>
      </c>
      <c r="E20" s="14">
        <v>0</v>
      </c>
      <c r="F20" s="157"/>
    </row>
    <row r="21" spans="2:6" s="3" customFormat="1" ht="15">
      <c r="B21" s="133"/>
      <c r="C21" s="6" t="s">
        <v>136</v>
      </c>
      <c r="D21" s="14"/>
      <c r="E21" s="14"/>
      <c r="F21" s="157"/>
    </row>
    <row r="22" spans="2:6" s="3" customFormat="1" ht="15">
      <c r="B22" s="133"/>
      <c r="C22" s="38" t="s">
        <v>34</v>
      </c>
      <c r="D22" s="14">
        <v>31.66</v>
      </c>
      <c r="E22" s="14">
        <v>31.66</v>
      </c>
      <c r="F22" s="157"/>
    </row>
    <row r="23" spans="2:6" s="3" customFormat="1" ht="15">
      <c r="B23" s="133"/>
      <c r="C23" s="38" t="s">
        <v>135</v>
      </c>
      <c r="D23" s="14">
        <v>0</v>
      </c>
      <c r="E23" s="14">
        <v>0</v>
      </c>
      <c r="F23" s="157"/>
    </row>
    <row r="24" spans="2:6" s="3" customFormat="1" ht="15">
      <c r="B24" s="133"/>
      <c r="C24" s="38" t="s">
        <v>125</v>
      </c>
      <c r="D24" s="14">
        <v>26.644</v>
      </c>
      <c r="E24" s="14">
        <v>39.99</v>
      </c>
      <c r="F24" s="157"/>
    </row>
    <row r="25" spans="2:6" s="3" customFormat="1" ht="15">
      <c r="B25" s="133"/>
      <c r="C25" s="6" t="s">
        <v>133</v>
      </c>
      <c r="D25" s="14">
        <v>0</v>
      </c>
      <c r="E25" s="14">
        <v>0</v>
      </c>
      <c r="F25" s="157"/>
    </row>
    <row r="26" spans="2:6" s="3" customFormat="1" ht="15">
      <c r="B26" s="133"/>
      <c r="C26" s="6" t="s">
        <v>132</v>
      </c>
      <c r="D26" s="14">
        <v>0</v>
      </c>
      <c r="E26" s="14">
        <v>0</v>
      </c>
      <c r="F26" s="157"/>
    </row>
    <row r="27" spans="2:6" s="3" customFormat="1" ht="15">
      <c r="B27" s="133"/>
      <c r="C27" s="5" t="s">
        <v>126</v>
      </c>
      <c r="D27" s="128">
        <f>SUM(D19:D26)</f>
        <v>476.71000000000004</v>
      </c>
      <c r="E27" s="128">
        <f>SUM(E19:E26)</f>
        <v>396.77000000000004</v>
      </c>
      <c r="F27" s="158"/>
    </row>
    <row r="28" spans="2:6" s="3" customFormat="1" ht="15">
      <c r="B28" s="134">
        <v>2</v>
      </c>
      <c r="C28" s="5" t="s">
        <v>138</v>
      </c>
      <c r="D28" s="14"/>
      <c r="E28" s="14"/>
      <c r="F28" s="157"/>
    </row>
    <row r="29" spans="2:6" s="3" customFormat="1" ht="15">
      <c r="B29" s="133"/>
      <c r="C29" s="6" t="s">
        <v>33</v>
      </c>
      <c r="D29" s="14">
        <v>1444.3</v>
      </c>
      <c r="E29" s="14">
        <v>1126.38</v>
      </c>
      <c r="F29" s="157"/>
    </row>
    <row r="30" spans="2:6" s="3" customFormat="1" ht="15">
      <c r="B30" s="133"/>
      <c r="C30" s="6" t="s">
        <v>139</v>
      </c>
      <c r="D30" s="14">
        <v>0</v>
      </c>
      <c r="E30" s="14">
        <v>0</v>
      </c>
      <c r="F30" s="157"/>
    </row>
    <row r="31" spans="2:6" s="3" customFormat="1" ht="15">
      <c r="B31" s="133"/>
      <c r="C31" s="38" t="s">
        <v>34</v>
      </c>
      <c r="D31" s="14">
        <v>0</v>
      </c>
      <c r="E31" s="14">
        <v>0</v>
      </c>
      <c r="F31" s="157"/>
    </row>
    <row r="32" spans="2:6" s="3" customFormat="1" ht="15">
      <c r="B32" s="133"/>
      <c r="C32" s="38" t="s">
        <v>135</v>
      </c>
      <c r="D32" s="14">
        <v>4198.4123</v>
      </c>
      <c r="E32" s="14">
        <v>2655.42</v>
      </c>
      <c r="F32" s="157"/>
    </row>
    <row r="33" spans="2:6" s="3" customFormat="1" ht="15">
      <c r="B33" s="133"/>
      <c r="C33" s="38" t="s">
        <v>35</v>
      </c>
      <c r="D33" s="14">
        <v>1.315</v>
      </c>
      <c r="E33" s="14">
        <v>2.188</v>
      </c>
      <c r="F33" s="157"/>
    </row>
    <row r="34" spans="2:6" s="3" customFormat="1" ht="15">
      <c r="B34" s="133"/>
      <c r="C34" s="38" t="s">
        <v>104</v>
      </c>
      <c r="D34" s="14">
        <v>16.653</v>
      </c>
      <c r="E34" s="14">
        <v>15.64</v>
      </c>
      <c r="F34" s="157"/>
    </row>
    <row r="35" spans="2:6" s="3" customFormat="1" ht="15">
      <c r="B35" s="133"/>
      <c r="C35" s="38" t="s">
        <v>36</v>
      </c>
      <c r="D35" s="14">
        <v>76.396</v>
      </c>
      <c r="E35" s="14">
        <v>74.55</v>
      </c>
      <c r="F35" s="157"/>
    </row>
    <row r="36" spans="2:6" s="3" customFormat="1" ht="15">
      <c r="B36" s="133"/>
      <c r="C36" s="38" t="s">
        <v>37</v>
      </c>
      <c r="D36" s="14">
        <v>0</v>
      </c>
      <c r="E36" s="14">
        <v>0</v>
      </c>
      <c r="F36" s="157"/>
    </row>
    <row r="37" spans="2:6" s="3" customFormat="1" ht="15">
      <c r="B37" s="133"/>
      <c r="C37" s="6" t="s">
        <v>38</v>
      </c>
      <c r="D37" s="14">
        <v>0</v>
      </c>
      <c r="E37" s="14">
        <v>0</v>
      </c>
      <c r="F37" s="157"/>
    </row>
    <row r="38" spans="2:6" s="3" customFormat="1" ht="15">
      <c r="B38" s="133"/>
      <c r="C38" s="6" t="s">
        <v>134</v>
      </c>
      <c r="D38" s="14">
        <v>0</v>
      </c>
      <c r="E38" s="14">
        <v>0</v>
      </c>
      <c r="F38" s="157"/>
    </row>
    <row r="39" spans="2:6" s="3" customFormat="1" ht="15">
      <c r="B39" s="133"/>
      <c r="C39" s="5" t="s">
        <v>127</v>
      </c>
      <c r="D39" s="128">
        <f>SUM(D29:D38)</f>
        <v>5737.0763</v>
      </c>
      <c r="E39" s="128">
        <f>SUM(E29:E38)</f>
        <v>3874.1780000000003</v>
      </c>
      <c r="F39" s="158"/>
    </row>
    <row r="40" spans="2:7" s="3" customFormat="1" ht="18" customHeight="1">
      <c r="B40" s="133"/>
      <c r="C40" s="30" t="s">
        <v>39</v>
      </c>
      <c r="D40" s="39">
        <f>D39+D27</f>
        <v>6213.7863</v>
      </c>
      <c r="E40" s="39">
        <f>E39+E27</f>
        <v>4270.948</v>
      </c>
      <c r="F40" s="159"/>
      <c r="G40" s="83"/>
    </row>
    <row r="41" spans="2:6" s="3" customFormat="1" ht="15">
      <c r="B41" s="133" t="s">
        <v>122</v>
      </c>
      <c r="C41" s="5" t="s">
        <v>40</v>
      </c>
      <c r="D41" s="14"/>
      <c r="E41" s="14"/>
      <c r="F41" s="157"/>
    </row>
    <row r="42" spans="2:6" s="3" customFormat="1" ht="15">
      <c r="B42" s="135"/>
      <c r="C42" s="5" t="s">
        <v>41</v>
      </c>
      <c r="D42" s="14"/>
      <c r="E42" s="14"/>
      <c r="F42" s="157"/>
    </row>
    <row r="43" spans="2:6" s="3" customFormat="1" ht="15">
      <c r="B43" s="135">
        <v>1</v>
      </c>
      <c r="C43" s="6" t="s">
        <v>140</v>
      </c>
      <c r="D43" s="14">
        <v>430.02</v>
      </c>
      <c r="E43" s="14">
        <v>430.02</v>
      </c>
      <c r="F43" s="157"/>
    </row>
    <row r="44" spans="2:6" s="3" customFormat="1" ht="15">
      <c r="B44" s="135"/>
      <c r="C44" s="6" t="s">
        <v>42</v>
      </c>
      <c r="D44" s="14">
        <v>598.427</v>
      </c>
      <c r="E44" s="14">
        <v>435.86</v>
      </c>
      <c r="F44" s="157"/>
    </row>
    <row r="45" spans="2:6" s="3" customFormat="1" ht="15">
      <c r="B45" s="135"/>
      <c r="C45" s="5" t="s">
        <v>128</v>
      </c>
      <c r="D45" s="129">
        <f>SUM(D43:D44)</f>
        <v>1028.4470000000001</v>
      </c>
      <c r="E45" s="129">
        <f>SUM(E43:E44)</f>
        <v>865.88</v>
      </c>
      <c r="F45" s="160"/>
    </row>
    <row r="46" spans="2:6" s="3" customFormat="1" ht="15">
      <c r="B46" s="135">
        <v>2</v>
      </c>
      <c r="C46" s="5" t="s">
        <v>43</v>
      </c>
      <c r="D46" s="14"/>
      <c r="E46" s="14"/>
      <c r="F46" s="157"/>
    </row>
    <row r="47" spans="2:6" s="3" customFormat="1" ht="15">
      <c r="B47" s="135"/>
      <c r="C47" s="5" t="s">
        <v>44</v>
      </c>
      <c r="D47" s="14"/>
      <c r="E47" s="14"/>
      <c r="F47" s="157"/>
    </row>
    <row r="48" spans="2:6" s="3" customFormat="1" ht="15">
      <c r="B48" s="135"/>
      <c r="C48" s="6" t="s">
        <v>45</v>
      </c>
      <c r="D48" s="14"/>
      <c r="E48" s="14"/>
      <c r="F48" s="157"/>
    </row>
    <row r="49" spans="2:6" s="3" customFormat="1" ht="15">
      <c r="B49" s="135"/>
      <c r="C49" s="38" t="s">
        <v>46</v>
      </c>
      <c r="D49" s="14">
        <v>286.56</v>
      </c>
      <c r="E49" s="14">
        <v>138.89</v>
      </c>
      <c r="F49" s="157"/>
    </row>
    <row r="50" spans="2:6" s="3" customFormat="1" ht="15">
      <c r="B50" s="135"/>
      <c r="C50" s="38" t="s">
        <v>141</v>
      </c>
      <c r="D50" s="14">
        <v>0</v>
      </c>
      <c r="E50" s="14">
        <v>0</v>
      </c>
      <c r="F50" s="157"/>
    </row>
    <row r="51" spans="2:6" s="3" customFormat="1" ht="29.25">
      <c r="B51" s="135"/>
      <c r="C51" s="38" t="s">
        <v>166</v>
      </c>
      <c r="D51" s="14">
        <v>0</v>
      </c>
      <c r="E51" s="14">
        <v>0</v>
      </c>
      <c r="F51" s="157"/>
    </row>
    <row r="52" spans="2:6" s="3" customFormat="1" ht="15">
      <c r="B52" s="135"/>
      <c r="C52" s="6" t="s">
        <v>47</v>
      </c>
      <c r="D52" s="14">
        <v>0</v>
      </c>
      <c r="E52" s="14">
        <v>0</v>
      </c>
      <c r="F52" s="157"/>
    </row>
    <row r="53" spans="2:6" s="3" customFormat="1" ht="15">
      <c r="B53" s="135"/>
      <c r="C53" s="6" t="s">
        <v>142</v>
      </c>
      <c r="D53" s="14">
        <v>52.265</v>
      </c>
      <c r="E53" s="14">
        <v>51.61</v>
      </c>
      <c r="F53" s="157"/>
    </row>
    <row r="54" spans="2:6" s="3" customFormat="1" ht="15">
      <c r="B54" s="135"/>
      <c r="C54" s="6" t="s">
        <v>143</v>
      </c>
      <c r="D54" s="14"/>
      <c r="E54" s="14">
        <v>60.85</v>
      </c>
      <c r="F54" s="157"/>
    </row>
    <row r="55" spans="2:6" s="3" customFormat="1" ht="15">
      <c r="B55" s="135"/>
      <c r="C55" s="5" t="s">
        <v>129</v>
      </c>
      <c r="D55" s="128">
        <f>SUM(D49:D54)</f>
        <v>338.825</v>
      </c>
      <c r="E55" s="128">
        <f>SUM(E49:E54)</f>
        <v>251.35</v>
      </c>
      <c r="F55" s="158"/>
    </row>
    <row r="56" spans="2:6" s="3" customFormat="1" ht="15">
      <c r="B56" s="135"/>
      <c r="C56" s="5" t="s">
        <v>165</v>
      </c>
      <c r="D56" s="14"/>
      <c r="E56" s="14"/>
      <c r="F56" s="157"/>
    </row>
    <row r="57" spans="2:6" s="3" customFormat="1" ht="15">
      <c r="B57" s="135"/>
      <c r="C57" s="6" t="s">
        <v>45</v>
      </c>
      <c r="D57" s="14"/>
      <c r="E57" s="14"/>
      <c r="F57" s="157"/>
    </row>
    <row r="58" spans="2:6" s="3" customFormat="1" ht="15">
      <c r="B58" s="135"/>
      <c r="C58" s="38" t="s">
        <v>46</v>
      </c>
      <c r="D58" s="14">
        <v>1729.1</v>
      </c>
      <c r="E58" s="14">
        <v>1695.29</v>
      </c>
      <c r="F58" s="157"/>
    </row>
    <row r="59" spans="2:6" s="3" customFormat="1" ht="15">
      <c r="B59" s="135"/>
      <c r="C59" s="38" t="s">
        <v>141</v>
      </c>
      <c r="D59" s="14">
        <v>2454.1</v>
      </c>
      <c r="E59" s="14">
        <v>1145.69</v>
      </c>
      <c r="F59" s="157"/>
    </row>
    <row r="60" spans="2:6" s="3" customFormat="1" ht="15">
      <c r="B60" s="135"/>
      <c r="C60" s="38" t="s">
        <v>144</v>
      </c>
      <c r="D60" s="14">
        <v>0</v>
      </c>
      <c r="E60" s="14">
        <v>0</v>
      </c>
      <c r="F60" s="157"/>
    </row>
    <row r="61" spans="2:6" s="3" customFormat="1" ht="15" customHeight="1">
      <c r="B61" s="135"/>
      <c r="C61" s="6" t="s">
        <v>164</v>
      </c>
      <c r="D61" s="14">
        <v>582.7</v>
      </c>
      <c r="E61" s="14">
        <v>276.59</v>
      </c>
      <c r="F61" s="157"/>
    </row>
    <row r="62" spans="2:6" s="3" customFormat="1" ht="15">
      <c r="B62" s="135"/>
      <c r="C62" s="6" t="s">
        <v>48</v>
      </c>
      <c r="D62" s="14">
        <v>80.62</v>
      </c>
      <c r="E62" s="14">
        <v>36.15</v>
      </c>
      <c r="F62" s="157"/>
    </row>
    <row r="63" spans="2:6" s="3" customFormat="1" ht="15">
      <c r="B63" s="135"/>
      <c r="C63" s="6" t="s">
        <v>49</v>
      </c>
      <c r="D63" s="14">
        <v>0</v>
      </c>
      <c r="E63" s="14">
        <v>0</v>
      </c>
      <c r="F63" s="157"/>
    </row>
    <row r="64" spans="2:6" s="3" customFormat="1" ht="15">
      <c r="B64" s="135"/>
      <c r="C64" s="5" t="s">
        <v>130</v>
      </c>
      <c r="D64" s="128">
        <f>SUM(D56:D63)</f>
        <v>4846.5199999999995</v>
      </c>
      <c r="E64" s="128">
        <f>SUM(E56:E63)</f>
        <v>3153.7200000000003</v>
      </c>
      <c r="F64" s="158"/>
    </row>
    <row r="65" spans="2:7" s="3" customFormat="1" ht="18" customHeight="1">
      <c r="B65" s="135"/>
      <c r="C65" s="30" t="s">
        <v>163</v>
      </c>
      <c r="D65" s="81">
        <f>D64+D55+D45</f>
        <v>6213.7919999999995</v>
      </c>
      <c r="E65" s="81">
        <f>E64+E55+E45</f>
        <v>4270.95</v>
      </c>
      <c r="F65" s="161"/>
      <c r="G65" s="161"/>
    </row>
    <row r="66" spans="3:8" ht="15" customHeight="1">
      <c r="C66" s="32"/>
      <c r="D66" s="32"/>
      <c r="E66" s="32"/>
      <c r="F66" s="32"/>
      <c r="G66" s="32"/>
      <c r="H66" s="33"/>
    </row>
    <row r="67" spans="3:6" ht="15" customHeight="1">
      <c r="C67" s="32"/>
      <c r="D67" s="32"/>
      <c r="E67" s="84"/>
      <c r="F67" s="84"/>
    </row>
    <row r="68" spans="3:10" ht="15" customHeight="1">
      <c r="C68" s="218" t="s">
        <v>91</v>
      </c>
      <c r="D68" s="218"/>
      <c r="E68" s="218"/>
      <c r="F68" s="145"/>
      <c r="G68" s="130"/>
      <c r="H68" s="130"/>
      <c r="I68" s="130"/>
      <c r="J68" s="130"/>
    </row>
    <row r="69" spans="3:10" ht="15" customHeight="1">
      <c r="C69" s="24"/>
      <c r="D69" s="24"/>
      <c r="E69" s="34"/>
      <c r="F69" s="34"/>
      <c r="G69" s="34"/>
      <c r="H69" s="34"/>
      <c r="I69" s="34"/>
      <c r="J69" s="33"/>
    </row>
    <row r="70" spans="3:10" ht="15" customHeight="1">
      <c r="C70" s="37" t="s">
        <v>84</v>
      </c>
      <c r="D70" s="37"/>
      <c r="E70" s="34"/>
      <c r="F70" s="34"/>
      <c r="G70" s="34"/>
      <c r="H70" s="34"/>
      <c r="I70" s="34"/>
      <c r="J70" s="33"/>
    </row>
    <row r="71" spans="3:10" ht="15" customHeight="1">
      <c r="C71" s="37" t="s">
        <v>200</v>
      </c>
      <c r="D71" s="37"/>
      <c r="E71" s="37"/>
      <c r="F71" s="37"/>
      <c r="G71" s="37"/>
      <c r="H71" s="37"/>
      <c r="I71" s="37"/>
      <c r="J71" s="33"/>
    </row>
    <row r="72" spans="3:10" ht="15" customHeight="1">
      <c r="C72" s="218" t="s">
        <v>92</v>
      </c>
      <c r="D72" s="218"/>
      <c r="E72" s="218"/>
      <c r="F72" s="145"/>
      <c r="G72" s="130"/>
      <c r="H72" s="130"/>
      <c r="I72" s="130"/>
      <c r="J72" s="130"/>
    </row>
    <row r="73" spans="3:10" ht="15" customHeight="1">
      <c r="C73" s="218" t="s">
        <v>93</v>
      </c>
      <c r="D73" s="218"/>
      <c r="E73" s="218"/>
      <c r="F73" s="145"/>
      <c r="G73" s="130"/>
      <c r="H73" s="130"/>
      <c r="I73" s="130"/>
      <c r="J73" s="130"/>
    </row>
    <row r="74" spans="3:10" ht="15.75">
      <c r="C74" s="218" t="s">
        <v>94</v>
      </c>
      <c r="D74" s="218"/>
      <c r="E74" s="218"/>
      <c r="F74" s="145"/>
      <c r="G74" s="130"/>
      <c r="H74" s="130"/>
      <c r="I74" s="130"/>
      <c r="J74" s="130"/>
    </row>
  </sheetData>
  <sheetProtection/>
  <mergeCells count="20">
    <mergeCell ref="C72:E72"/>
    <mergeCell ref="C73:E73"/>
    <mergeCell ref="C74:E74"/>
    <mergeCell ref="B8:E8"/>
    <mergeCell ref="B9:E9"/>
    <mergeCell ref="E13:E15"/>
    <mergeCell ref="B12:E12"/>
    <mergeCell ref="B13:C15"/>
    <mergeCell ref="C68:E68"/>
    <mergeCell ref="D13:D15"/>
    <mergeCell ref="C1:E1"/>
    <mergeCell ref="B2:E2"/>
    <mergeCell ref="B3:E3"/>
    <mergeCell ref="B4:E4"/>
    <mergeCell ref="B5:E5"/>
    <mergeCell ref="B16:C16"/>
    <mergeCell ref="B10:E10"/>
    <mergeCell ref="B11:E11"/>
    <mergeCell ref="B6:E6"/>
    <mergeCell ref="B7:E7"/>
  </mergeCells>
  <printOptions/>
  <pageMargins left="0.82" right="0.26" top="0.52" bottom="0.31" header="0.26" footer="0.24"/>
  <pageSetup fitToHeight="2"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L65"/>
  <sheetViews>
    <sheetView zoomScalePageLayoutView="0" workbookViewId="0" topLeftCell="A40">
      <selection activeCell="B18" sqref="B18"/>
    </sheetView>
  </sheetViews>
  <sheetFormatPr defaultColWidth="9.140625" defaultRowHeight="15"/>
  <cols>
    <col min="1" max="1" width="4.7109375" style="124" customWidth="1"/>
    <col min="2" max="2" width="51.421875" style="0" customWidth="1"/>
    <col min="3" max="3" width="15.28125" style="9" customWidth="1"/>
    <col min="4" max="4" width="14.7109375" style="9" customWidth="1"/>
    <col min="5" max="5" width="12.8515625" style="9" customWidth="1"/>
    <col min="6" max="7" width="13.421875" style="9" customWidth="1"/>
    <col min="8" max="9" width="13.7109375" style="12" customWidth="1"/>
    <col min="10" max="11" width="11.57421875" style="0" hidden="1" customWidth="1"/>
    <col min="12" max="12" width="8.421875" style="0" hidden="1" customWidth="1"/>
    <col min="13" max="13" width="0" style="0" hidden="1" customWidth="1"/>
  </cols>
  <sheetData>
    <row r="1" spans="1:9" ht="15">
      <c r="A1" s="223"/>
      <c r="B1" s="223"/>
      <c r="C1" s="223"/>
      <c r="D1" s="223"/>
      <c r="E1" s="223"/>
      <c r="F1" s="223"/>
      <c r="G1" s="223"/>
      <c r="H1" s="223"/>
      <c r="I1" s="168"/>
    </row>
    <row r="2" spans="1:9" ht="20.25" customHeight="1">
      <c r="A2" s="224" t="s">
        <v>95</v>
      </c>
      <c r="B2" s="225"/>
      <c r="C2" s="225"/>
      <c r="D2" s="225"/>
      <c r="E2" s="225"/>
      <c r="F2" s="225"/>
      <c r="G2" s="225"/>
      <c r="H2" s="226"/>
      <c r="I2" s="89"/>
    </row>
    <row r="3" spans="1:9" ht="18">
      <c r="A3" s="227" t="s">
        <v>96</v>
      </c>
      <c r="B3" s="228"/>
      <c r="C3" s="228"/>
      <c r="D3" s="228"/>
      <c r="E3" s="228"/>
      <c r="F3" s="228"/>
      <c r="G3" s="228"/>
      <c r="H3" s="229"/>
      <c r="I3" s="172"/>
    </row>
    <row r="4" spans="1:9" ht="15.75" customHeight="1">
      <c r="A4" s="230" t="s">
        <v>102</v>
      </c>
      <c r="B4" s="231"/>
      <c r="C4" s="231"/>
      <c r="D4" s="231"/>
      <c r="E4" s="231"/>
      <c r="F4" s="231"/>
      <c r="G4" s="231"/>
      <c r="H4" s="232"/>
      <c r="I4" s="171"/>
    </row>
    <row r="5" spans="1:9" ht="15.75" customHeight="1">
      <c r="A5" s="230" t="s">
        <v>120</v>
      </c>
      <c r="B5" s="231"/>
      <c r="C5" s="231"/>
      <c r="D5" s="231"/>
      <c r="E5" s="231"/>
      <c r="F5" s="231"/>
      <c r="G5" s="231"/>
      <c r="H5" s="232"/>
      <c r="I5" s="171"/>
    </row>
    <row r="6" spans="1:9" ht="15.75" customHeight="1">
      <c r="A6" s="230" t="s">
        <v>98</v>
      </c>
      <c r="B6" s="231"/>
      <c r="C6" s="231"/>
      <c r="D6" s="231"/>
      <c r="E6" s="231"/>
      <c r="F6" s="231"/>
      <c r="G6" s="231"/>
      <c r="H6" s="232"/>
      <c r="I6" s="171"/>
    </row>
    <row r="7" spans="1:9" ht="15.75" customHeight="1">
      <c r="A7" s="230" t="s">
        <v>159</v>
      </c>
      <c r="B7" s="231"/>
      <c r="C7" s="231"/>
      <c r="D7" s="231"/>
      <c r="E7" s="231"/>
      <c r="F7" s="231"/>
      <c r="G7" s="231"/>
      <c r="H7" s="232"/>
      <c r="I7" s="171"/>
    </row>
    <row r="8" spans="1:9" ht="15.75" customHeight="1">
      <c r="A8" s="230" t="s">
        <v>100</v>
      </c>
      <c r="B8" s="231"/>
      <c r="C8" s="231"/>
      <c r="D8" s="231"/>
      <c r="E8" s="231"/>
      <c r="F8" s="231"/>
      <c r="G8" s="231"/>
      <c r="H8" s="232"/>
      <c r="I8" s="171"/>
    </row>
    <row r="9" spans="1:9" ht="15.75" customHeight="1">
      <c r="A9" s="230" t="s">
        <v>101</v>
      </c>
      <c r="B9" s="231"/>
      <c r="C9" s="231"/>
      <c r="D9" s="231"/>
      <c r="E9" s="231"/>
      <c r="F9" s="231"/>
      <c r="G9" s="231"/>
      <c r="H9" s="232"/>
      <c r="I9" s="171"/>
    </row>
    <row r="10" spans="1:9" ht="15.75">
      <c r="A10" s="233"/>
      <c r="B10" s="234"/>
      <c r="C10" s="234"/>
      <c r="D10" s="234"/>
      <c r="E10" s="234"/>
      <c r="F10" s="234"/>
      <c r="G10" s="234"/>
      <c r="H10" s="235"/>
      <c r="I10" s="90"/>
    </row>
    <row r="11" spans="1:9" ht="21" customHeight="1">
      <c r="A11" s="236" t="s">
        <v>223</v>
      </c>
      <c r="B11" s="236"/>
      <c r="C11" s="236"/>
      <c r="D11" s="236"/>
      <c r="E11" s="236"/>
      <c r="F11" s="236"/>
      <c r="G11" s="236"/>
      <c r="H11" s="236"/>
      <c r="I11" s="91"/>
    </row>
    <row r="12" spans="1:9" ht="15.75" customHeight="1">
      <c r="A12" s="237" t="s">
        <v>103</v>
      </c>
      <c r="B12" s="237"/>
      <c r="C12" s="237"/>
      <c r="D12" s="237"/>
      <c r="E12" s="237"/>
      <c r="F12" s="237"/>
      <c r="G12" s="237"/>
      <c r="H12" s="237"/>
      <c r="I12" s="92"/>
    </row>
    <row r="13" spans="1:8" ht="19.5" customHeight="1">
      <c r="A13" s="239" t="s">
        <v>0</v>
      </c>
      <c r="B13" s="240"/>
      <c r="C13" s="245" t="s">
        <v>30</v>
      </c>
      <c r="D13" s="246"/>
      <c r="E13" s="247"/>
      <c r="F13" s="96" t="s">
        <v>204</v>
      </c>
      <c r="G13" s="97"/>
      <c r="H13" s="46" t="s">
        <v>112</v>
      </c>
    </row>
    <row r="14" spans="1:11" ht="15">
      <c r="A14" s="241"/>
      <c r="B14" s="242"/>
      <c r="C14" s="8" t="s">
        <v>202</v>
      </c>
      <c r="D14" s="8" t="s">
        <v>108</v>
      </c>
      <c r="E14" s="8" t="s">
        <v>203</v>
      </c>
      <c r="F14" s="8" t="s">
        <v>202</v>
      </c>
      <c r="G14" s="98" t="s">
        <v>203</v>
      </c>
      <c r="H14" s="8" t="s">
        <v>113</v>
      </c>
      <c r="J14" s="46" t="s">
        <v>32</v>
      </c>
      <c r="K14" s="46" t="s">
        <v>32</v>
      </c>
    </row>
    <row r="15" spans="1:12" ht="15">
      <c r="A15" s="243"/>
      <c r="B15" s="244"/>
      <c r="C15" s="46" t="s">
        <v>32</v>
      </c>
      <c r="D15" s="46" t="s">
        <v>32</v>
      </c>
      <c r="E15" s="46" t="s">
        <v>32</v>
      </c>
      <c r="F15" s="46" t="s">
        <v>32</v>
      </c>
      <c r="G15" s="170" t="s">
        <v>32</v>
      </c>
      <c r="H15" s="46" t="s">
        <v>31</v>
      </c>
      <c r="J15" s="196" t="s">
        <v>202</v>
      </c>
      <c r="K15" s="196" t="s">
        <v>108</v>
      </c>
      <c r="L15" s="196" t="s">
        <v>213</v>
      </c>
    </row>
    <row r="16" spans="1:12" ht="15.75" customHeight="1">
      <c r="A16" s="119" t="s">
        <v>1</v>
      </c>
      <c r="B16" s="48" t="s">
        <v>2</v>
      </c>
      <c r="C16" s="49">
        <v>1762.38</v>
      </c>
      <c r="D16" s="49">
        <v>2502.66</v>
      </c>
      <c r="E16" s="49">
        <v>1242.776</v>
      </c>
      <c r="F16" s="49">
        <v>5410.1051065</v>
      </c>
      <c r="G16" s="99">
        <v>4495.99</v>
      </c>
      <c r="H16" s="49">
        <v>5370.15</v>
      </c>
      <c r="J16" s="49">
        <v>5410.1051065</v>
      </c>
      <c r="K16" s="49">
        <v>3647.73</v>
      </c>
      <c r="L16" s="64">
        <f>+J16-K16</f>
        <v>1762.3751065000001</v>
      </c>
    </row>
    <row r="17" spans="1:12" ht="15.75" customHeight="1">
      <c r="A17" s="119" t="s">
        <v>3</v>
      </c>
      <c r="B17" s="48" t="s">
        <v>4</v>
      </c>
      <c r="C17" s="50">
        <v>-0.12</v>
      </c>
      <c r="D17" s="49">
        <v>86.29</v>
      </c>
      <c r="E17" s="49">
        <v>10.27</v>
      </c>
      <c r="F17" s="49">
        <v>117.14598</v>
      </c>
      <c r="G17" s="99">
        <v>13.799</v>
      </c>
      <c r="H17" s="49">
        <v>27.13</v>
      </c>
      <c r="J17" s="49">
        <v>117.14598</v>
      </c>
      <c r="K17" s="49">
        <v>117.27</v>
      </c>
      <c r="L17" s="64">
        <f>+J17-K17</f>
        <v>-0.12402000000000157</v>
      </c>
    </row>
    <row r="18" spans="1:12" ht="15.75" customHeight="1">
      <c r="A18" s="118" t="s">
        <v>5</v>
      </c>
      <c r="B18" s="7" t="s">
        <v>6</v>
      </c>
      <c r="C18" s="13">
        <f aca="true" t="shared" si="0" ref="C18:H18">C16+C17</f>
        <v>1762.2600000000002</v>
      </c>
      <c r="D18" s="13">
        <f t="shared" si="0"/>
        <v>2588.95</v>
      </c>
      <c r="E18" s="13">
        <f t="shared" si="0"/>
        <v>1253.046</v>
      </c>
      <c r="F18" s="13">
        <f t="shared" si="0"/>
        <v>5527.2510865</v>
      </c>
      <c r="G18" s="100">
        <f t="shared" si="0"/>
        <v>4509.789</v>
      </c>
      <c r="H18" s="13">
        <f t="shared" si="0"/>
        <v>5397.28</v>
      </c>
      <c r="J18" s="13">
        <f>J16+J17</f>
        <v>5527.2510865</v>
      </c>
      <c r="K18" s="13">
        <f>K16+K17</f>
        <v>3765</v>
      </c>
      <c r="L18" s="64">
        <f>SUM(L16:L17)</f>
        <v>1762.2510865000002</v>
      </c>
    </row>
    <row r="19" spans="1:12" ht="15.75" customHeight="1">
      <c r="A19" s="118" t="s">
        <v>7</v>
      </c>
      <c r="B19" s="7" t="s">
        <v>8</v>
      </c>
      <c r="C19" s="11"/>
      <c r="D19" s="11"/>
      <c r="E19" s="11"/>
      <c r="F19" s="11"/>
      <c r="G19" s="101"/>
      <c r="H19" s="11"/>
      <c r="J19" s="11"/>
      <c r="K19" s="11"/>
      <c r="L19" s="197"/>
    </row>
    <row r="20" spans="1:12" ht="15.75" customHeight="1">
      <c r="A20" s="165"/>
      <c r="B20" s="56" t="s">
        <v>9</v>
      </c>
      <c r="C20" s="49">
        <v>1011.09</v>
      </c>
      <c r="D20" s="49">
        <v>1626.19</v>
      </c>
      <c r="E20" s="49">
        <v>742.94</v>
      </c>
      <c r="F20" s="49">
        <v>3469.2396215</v>
      </c>
      <c r="G20" s="99">
        <v>2840.863</v>
      </c>
      <c r="H20" s="49">
        <v>3356.01</v>
      </c>
      <c r="J20" s="49">
        <v>3469.2396215</v>
      </c>
      <c r="K20" s="49">
        <v>2458.15</v>
      </c>
      <c r="L20" s="64">
        <f aca="true" t="shared" si="1" ref="L20:L45">+J20-K20</f>
        <v>1011.0896214999998</v>
      </c>
    </row>
    <row r="21" spans="1:12" ht="15.75" customHeight="1">
      <c r="A21" s="165"/>
      <c r="B21" s="56" t="s">
        <v>10</v>
      </c>
      <c r="C21" s="49">
        <v>0</v>
      </c>
      <c r="D21" s="49">
        <v>0</v>
      </c>
      <c r="E21" s="49">
        <v>0</v>
      </c>
      <c r="F21" s="49">
        <v>0</v>
      </c>
      <c r="G21" s="99">
        <v>0</v>
      </c>
      <c r="H21" s="49">
        <v>0</v>
      </c>
      <c r="J21" s="49">
        <v>0</v>
      </c>
      <c r="K21" s="49">
        <v>0</v>
      </c>
      <c r="L21" s="64">
        <f t="shared" si="1"/>
        <v>0</v>
      </c>
    </row>
    <row r="22" spans="1:12" ht="30" customHeight="1">
      <c r="A22" s="165"/>
      <c r="B22" s="57" t="s">
        <v>105</v>
      </c>
      <c r="C22" s="191">
        <v>123.56</v>
      </c>
      <c r="D22" s="50">
        <v>-84.07</v>
      </c>
      <c r="E22" s="50">
        <v>-22.92</v>
      </c>
      <c r="F22" s="50">
        <v>-36.6835845</v>
      </c>
      <c r="G22" s="102">
        <v>-147.187</v>
      </c>
      <c r="H22" s="50">
        <v>-75.96</v>
      </c>
      <c r="J22" s="50">
        <v>-36.6835845</v>
      </c>
      <c r="K22" s="50">
        <v>-160.24</v>
      </c>
      <c r="L22" s="64">
        <v>-123.56</v>
      </c>
    </row>
    <row r="23" spans="1:12" ht="18" customHeight="1">
      <c r="A23" s="165"/>
      <c r="B23" s="57" t="s">
        <v>109</v>
      </c>
      <c r="C23" s="49">
        <v>3.24</v>
      </c>
      <c r="D23" s="186">
        <v>3.35</v>
      </c>
      <c r="E23" s="186">
        <v>3.225</v>
      </c>
      <c r="F23" s="186">
        <v>8.89598</v>
      </c>
      <c r="G23" s="187">
        <v>8.414</v>
      </c>
      <c r="H23" s="186">
        <v>10.07</v>
      </c>
      <c r="J23" s="50">
        <v>8.89598</v>
      </c>
      <c r="K23" s="50">
        <v>5.66</v>
      </c>
      <c r="L23" s="64">
        <f t="shared" si="1"/>
        <v>3.2359799999999996</v>
      </c>
    </row>
    <row r="24" spans="1:12" ht="18" customHeight="1">
      <c r="A24" s="165"/>
      <c r="B24" s="57" t="s">
        <v>225</v>
      </c>
      <c r="C24" s="49">
        <v>265.85</v>
      </c>
      <c r="D24" s="186">
        <v>373.34</v>
      </c>
      <c r="E24" s="186">
        <v>147.613</v>
      </c>
      <c r="F24" s="186">
        <v>819.5504746</v>
      </c>
      <c r="G24" s="188">
        <v>563.462</v>
      </c>
      <c r="H24" s="189">
        <v>675.9</v>
      </c>
      <c r="J24" s="50">
        <v>819.5504746</v>
      </c>
      <c r="K24" s="50">
        <v>553.7</v>
      </c>
      <c r="L24" s="64">
        <f t="shared" si="1"/>
        <v>265.8504746</v>
      </c>
    </row>
    <row r="25" spans="1:12" ht="15.75" customHeight="1">
      <c r="A25" s="165"/>
      <c r="B25" s="56" t="s">
        <v>11</v>
      </c>
      <c r="C25" s="49">
        <v>80.49</v>
      </c>
      <c r="D25" s="49">
        <v>77.04</v>
      </c>
      <c r="E25" s="49">
        <v>64.71</v>
      </c>
      <c r="F25" s="49">
        <v>226.893</v>
      </c>
      <c r="G25" s="99">
        <v>186.86</v>
      </c>
      <c r="H25" s="49">
        <v>258.21</v>
      </c>
      <c r="J25" s="49">
        <v>226.893</v>
      </c>
      <c r="K25" s="49">
        <v>146.4</v>
      </c>
      <c r="L25" s="64">
        <f t="shared" si="1"/>
        <v>80.493</v>
      </c>
    </row>
    <row r="26" spans="1:12" ht="15.75" customHeight="1">
      <c r="A26" s="165"/>
      <c r="B26" s="56" t="s">
        <v>12</v>
      </c>
      <c r="C26" s="49">
        <v>55.83</v>
      </c>
      <c r="D26" s="49">
        <v>45.41</v>
      </c>
      <c r="E26" s="49">
        <v>48.89</v>
      </c>
      <c r="F26" s="49">
        <v>148.8382323</v>
      </c>
      <c r="G26" s="99">
        <v>126.9008</v>
      </c>
      <c r="H26" s="49">
        <v>166.66</v>
      </c>
      <c r="J26" s="49">
        <v>148.8382323</v>
      </c>
      <c r="K26" s="49">
        <v>93.01</v>
      </c>
      <c r="L26" s="64">
        <f t="shared" si="1"/>
        <v>55.82823229999998</v>
      </c>
    </row>
    <row r="27" spans="1:12" ht="15.75" customHeight="1">
      <c r="A27" s="165"/>
      <c r="B27" s="56" t="s">
        <v>13</v>
      </c>
      <c r="C27" s="49">
        <v>9.02</v>
      </c>
      <c r="D27" s="49">
        <v>9.09</v>
      </c>
      <c r="E27" s="49">
        <v>7.81</v>
      </c>
      <c r="F27" s="49">
        <v>26.77504</v>
      </c>
      <c r="G27" s="99">
        <v>23.307</v>
      </c>
      <c r="H27" s="49">
        <v>31.17</v>
      </c>
      <c r="J27" s="49">
        <v>26.77504</v>
      </c>
      <c r="K27" s="49">
        <v>17.76</v>
      </c>
      <c r="L27" s="64">
        <f t="shared" si="1"/>
        <v>9.015039999999999</v>
      </c>
    </row>
    <row r="28" spans="1:12" ht="15.75" customHeight="1">
      <c r="A28" s="165"/>
      <c r="B28" s="56" t="s">
        <v>14</v>
      </c>
      <c r="C28" s="49">
        <v>146.05</v>
      </c>
      <c r="D28" s="49">
        <v>311.68</v>
      </c>
      <c r="E28" s="49">
        <f>198.29-E23</f>
        <v>195.065</v>
      </c>
      <c r="F28" s="49">
        <f>628.7984228-F23</f>
        <v>619.9024428</v>
      </c>
      <c r="G28" s="49">
        <f>747.059-G23</f>
        <v>738.645</v>
      </c>
      <c r="H28" s="49">
        <f>869.99-10.07</f>
        <v>859.92</v>
      </c>
      <c r="J28" s="49">
        <f>628.7984228-J23</f>
        <v>619.9024428</v>
      </c>
      <c r="K28" s="49">
        <v>473.85</v>
      </c>
      <c r="L28" s="64">
        <f t="shared" si="1"/>
        <v>146.0524428</v>
      </c>
    </row>
    <row r="29" spans="1:12" ht="15.75" customHeight="1">
      <c r="A29" s="166"/>
      <c r="B29" s="78" t="s">
        <v>15</v>
      </c>
      <c r="C29" s="13">
        <f aca="true" t="shared" si="2" ref="C29:H29">SUM(C19:C28)</f>
        <v>1695.13</v>
      </c>
      <c r="D29" s="13">
        <f t="shared" si="2"/>
        <v>2362.0299999999997</v>
      </c>
      <c r="E29" s="13">
        <f t="shared" si="2"/>
        <v>1187.333</v>
      </c>
      <c r="F29" s="13">
        <f t="shared" si="2"/>
        <v>5283.4112067</v>
      </c>
      <c r="G29" s="100">
        <f t="shared" si="2"/>
        <v>4341.2648</v>
      </c>
      <c r="H29" s="13">
        <f t="shared" si="2"/>
        <v>5281.9800000000005</v>
      </c>
      <c r="J29" s="13">
        <f>SUM(J19:J28)</f>
        <v>5283.4112067</v>
      </c>
      <c r="K29" s="13">
        <f>SUM(K19:K28)</f>
        <v>3588.29</v>
      </c>
      <c r="L29" s="64">
        <f>SUM(L20:L28)</f>
        <v>1448.0047912</v>
      </c>
    </row>
    <row r="30" spans="1:12" ht="30" customHeight="1">
      <c r="A30" s="118" t="s">
        <v>16</v>
      </c>
      <c r="B30" s="40" t="s">
        <v>80</v>
      </c>
      <c r="C30" s="190">
        <f>+C18-C29</f>
        <v>67.13000000000011</v>
      </c>
      <c r="D30" s="190">
        <v>226.92</v>
      </c>
      <c r="E30" s="190">
        <f>E18-E29</f>
        <v>65.71299999999997</v>
      </c>
      <c r="F30" s="190">
        <f>F18-F29</f>
        <v>243.83987980000074</v>
      </c>
      <c r="G30" s="103">
        <f>G18-G29</f>
        <v>168.52419999999984</v>
      </c>
      <c r="H30" s="54">
        <f>H18-H29</f>
        <v>115.29999999999927</v>
      </c>
      <c r="J30" s="53">
        <f>J18-J29</f>
        <v>243.83987980000074</v>
      </c>
      <c r="K30" s="53">
        <f>K18-K29</f>
        <v>176.71000000000004</v>
      </c>
      <c r="L30" s="64">
        <f t="shared" si="1"/>
        <v>67.12987980000071</v>
      </c>
    </row>
    <row r="31" spans="1:12" ht="19.5" customHeight="1">
      <c r="A31" s="119" t="s">
        <v>87</v>
      </c>
      <c r="B31" s="51" t="s">
        <v>17</v>
      </c>
      <c r="C31" s="186">
        <v>0</v>
      </c>
      <c r="D31" s="186">
        <v>0</v>
      </c>
      <c r="E31" s="186">
        <v>14.5</v>
      </c>
      <c r="F31" s="186">
        <v>0</v>
      </c>
      <c r="G31" s="99">
        <v>22.5</v>
      </c>
      <c r="H31" s="49">
        <v>1.46</v>
      </c>
      <c r="J31" s="50">
        <v>0</v>
      </c>
      <c r="K31" s="50">
        <v>0</v>
      </c>
      <c r="L31" s="64">
        <f t="shared" si="1"/>
        <v>0</v>
      </c>
    </row>
    <row r="32" spans="1:12" ht="19.5" customHeight="1">
      <c r="A32" s="118" t="s">
        <v>78</v>
      </c>
      <c r="B32" s="107" t="s">
        <v>160</v>
      </c>
      <c r="C32" s="190">
        <f aca="true" t="shared" si="3" ref="C32:H32">C30-C31</f>
        <v>67.13000000000011</v>
      </c>
      <c r="D32" s="190">
        <f t="shared" si="3"/>
        <v>226.92</v>
      </c>
      <c r="E32" s="190">
        <f t="shared" si="3"/>
        <v>51.212999999999965</v>
      </c>
      <c r="F32" s="190">
        <f t="shared" si="3"/>
        <v>243.83987980000074</v>
      </c>
      <c r="G32" s="104">
        <f t="shared" si="3"/>
        <v>146.02419999999984</v>
      </c>
      <c r="H32" s="73">
        <f t="shared" si="3"/>
        <v>113.83999999999928</v>
      </c>
      <c r="J32" s="53">
        <f>J30-J31</f>
        <v>243.83987980000074</v>
      </c>
      <c r="K32" s="53">
        <f>K30-K31</f>
        <v>176.71000000000004</v>
      </c>
      <c r="L32" s="64">
        <f t="shared" si="1"/>
        <v>67.12987980000071</v>
      </c>
    </row>
    <row r="33" spans="1:12" ht="19.5" customHeight="1">
      <c r="A33" s="119" t="s">
        <v>79</v>
      </c>
      <c r="B33" s="107" t="s">
        <v>114</v>
      </c>
      <c r="C33" s="186">
        <v>0</v>
      </c>
      <c r="D33" s="186">
        <v>0</v>
      </c>
      <c r="E33" s="186">
        <v>0</v>
      </c>
      <c r="F33" s="186">
        <v>0</v>
      </c>
      <c r="G33" s="186">
        <v>0</v>
      </c>
      <c r="H33" s="186">
        <v>0</v>
      </c>
      <c r="J33" s="50">
        <v>0</v>
      </c>
      <c r="K33" s="50">
        <v>0</v>
      </c>
      <c r="L33" s="64">
        <f t="shared" si="1"/>
        <v>0</v>
      </c>
    </row>
    <row r="34" spans="1:12" ht="22.5" customHeight="1">
      <c r="A34" s="119" t="s">
        <v>18</v>
      </c>
      <c r="B34" s="107" t="s">
        <v>115</v>
      </c>
      <c r="C34" s="190">
        <f aca="true" t="shared" si="4" ref="C34:H34">C32-C33</f>
        <v>67.13000000000011</v>
      </c>
      <c r="D34" s="190">
        <f t="shared" si="4"/>
        <v>226.92</v>
      </c>
      <c r="E34" s="190">
        <f t="shared" si="4"/>
        <v>51.212999999999965</v>
      </c>
      <c r="F34" s="190">
        <f t="shared" si="4"/>
        <v>243.83987980000074</v>
      </c>
      <c r="G34" s="190">
        <f t="shared" si="4"/>
        <v>146.02419999999984</v>
      </c>
      <c r="H34" s="190">
        <f t="shared" si="4"/>
        <v>113.83999999999928</v>
      </c>
      <c r="J34" s="53">
        <f>J32-J33</f>
        <v>243.83987980000074</v>
      </c>
      <c r="K34" s="53">
        <f>K32-K33</f>
        <v>176.71000000000004</v>
      </c>
      <c r="L34" s="64">
        <f t="shared" si="1"/>
        <v>67.12987980000071</v>
      </c>
    </row>
    <row r="35" spans="1:12" s="114" customFormat="1" ht="15.75" customHeight="1">
      <c r="A35" s="119" t="s">
        <v>19</v>
      </c>
      <c r="B35" s="108" t="s">
        <v>20</v>
      </c>
      <c r="C35" s="109"/>
      <c r="D35" s="110"/>
      <c r="E35" s="110"/>
      <c r="F35" s="110"/>
      <c r="G35" s="111"/>
      <c r="H35" s="110"/>
      <c r="I35" s="12"/>
      <c r="J35" s="110"/>
      <c r="K35" s="110"/>
      <c r="L35" s="64">
        <f t="shared" si="1"/>
        <v>0</v>
      </c>
    </row>
    <row r="36" spans="1:12" ht="15.75" customHeight="1">
      <c r="A36" s="119"/>
      <c r="B36" s="48" t="s">
        <v>21</v>
      </c>
      <c r="C36" s="49">
        <f>+F36-D36</f>
        <v>22.380699999999997</v>
      </c>
      <c r="D36" s="75">
        <v>58.24</v>
      </c>
      <c r="E36" s="75">
        <v>15.82</v>
      </c>
      <c r="F36" s="49">
        <v>80.6207</v>
      </c>
      <c r="G36" s="105">
        <v>45.12</v>
      </c>
      <c r="H36" s="75">
        <v>38.35</v>
      </c>
      <c r="J36" s="49">
        <v>80.6207</v>
      </c>
      <c r="K36" s="49">
        <v>58.24</v>
      </c>
      <c r="L36" s="64">
        <f t="shared" si="1"/>
        <v>22.380699999999997</v>
      </c>
    </row>
    <row r="37" spans="1:12" ht="15.75" customHeight="1">
      <c r="A37" s="119"/>
      <c r="B37" s="48" t="s">
        <v>22</v>
      </c>
      <c r="C37" s="77">
        <f>+F37-D37</f>
        <v>1.441</v>
      </c>
      <c r="D37" s="77">
        <v>-0.79</v>
      </c>
      <c r="E37" s="75">
        <v>0</v>
      </c>
      <c r="F37" s="77">
        <v>0.651</v>
      </c>
      <c r="G37" s="106">
        <v>0</v>
      </c>
      <c r="H37" s="77">
        <v>-0.26</v>
      </c>
      <c r="J37" s="77">
        <v>0.651</v>
      </c>
      <c r="K37" s="77">
        <v>-0.79</v>
      </c>
      <c r="L37" s="64">
        <f t="shared" si="1"/>
        <v>1.441</v>
      </c>
    </row>
    <row r="38" spans="1:12" s="114" customFormat="1" ht="25.5" customHeight="1">
      <c r="A38" s="125" t="s">
        <v>23</v>
      </c>
      <c r="B38" s="115" t="s">
        <v>116</v>
      </c>
      <c r="C38" s="116">
        <f aca="true" t="shared" si="5" ref="C38:H38">C34-C36-C37</f>
        <v>43.30830000000011</v>
      </c>
      <c r="D38" s="116">
        <f t="shared" si="5"/>
        <v>169.46999999999997</v>
      </c>
      <c r="E38" s="116">
        <f t="shared" si="5"/>
        <v>35.392999999999965</v>
      </c>
      <c r="F38" s="116">
        <f>+F34-(F36+F37)</f>
        <v>162.56817980000073</v>
      </c>
      <c r="G38" s="116">
        <f t="shared" si="5"/>
        <v>100.90419999999983</v>
      </c>
      <c r="H38" s="116">
        <f t="shared" si="5"/>
        <v>75.74999999999928</v>
      </c>
      <c r="I38" s="12"/>
      <c r="J38" s="116">
        <f>+J34-(J36+J37)</f>
        <v>162.56817980000073</v>
      </c>
      <c r="K38" s="116">
        <f>+K34-(K36+K37)</f>
        <v>119.26000000000003</v>
      </c>
      <c r="L38" s="64">
        <f t="shared" si="1"/>
        <v>43.3081798000007</v>
      </c>
    </row>
    <row r="39" spans="1:12" ht="15.75" customHeight="1">
      <c r="A39" s="118" t="s">
        <v>24</v>
      </c>
      <c r="B39" s="7" t="s">
        <v>117</v>
      </c>
      <c r="C39" s="192">
        <v>0.66</v>
      </c>
      <c r="D39" s="192">
        <v>1.22</v>
      </c>
      <c r="E39" s="150">
        <v>-0.45</v>
      </c>
      <c r="F39" s="192">
        <v>2.59</v>
      </c>
      <c r="G39" s="150">
        <v>-11.39</v>
      </c>
      <c r="H39" s="192">
        <v>2.7</v>
      </c>
      <c r="J39" s="126">
        <v>0</v>
      </c>
      <c r="K39" s="126">
        <v>1.93</v>
      </c>
      <c r="L39" s="64">
        <f t="shared" si="1"/>
        <v>-1.93</v>
      </c>
    </row>
    <row r="40" spans="1:12" ht="60.75" customHeight="1">
      <c r="A40" s="125" t="s">
        <v>25</v>
      </c>
      <c r="B40" s="117" t="s">
        <v>161</v>
      </c>
      <c r="C40" s="191">
        <f aca="true" t="shared" si="6" ref="C40:H40">C38+C39</f>
        <v>43.968300000000106</v>
      </c>
      <c r="D40" s="191">
        <f t="shared" si="6"/>
        <v>170.68999999999997</v>
      </c>
      <c r="E40" s="191">
        <f t="shared" si="6"/>
        <v>34.94299999999996</v>
      </c>
      <c r="F40" s="191">
        <f t="shared" si="6"/>
        <v>165.15817980000074</v>
      </c>
      <c r="G40" s="191">
        <f t="shared" si="6"/>
        <v>89.51419999999983</v>
      </c>
      <c r="H40" s="191">
        <f t="shared" si="6"/>
        <v>78.44999999999928</v>
      </c>
      <c r="J40" s="55">
        <f>J38+J39</f>
        <v>162.56817980000073</v>
      </c>
      <c r="K40" s="55">
        <f>K38+K39</f>
        <v>121.19000000000004</v>
      </c>
      <c r="L40" s="64">
        <f t="shared" si="1"/>
        <v>41.378179800000694</v>
      </c>
    </row>
    <row r="41" spans="1:12" ht="40.5" customHeight="1">
      <c r="A41" s="125" t="s">
        <v>26</v>
      </c>
      <c r="B41" s="107" t="s">
        <v>118</v>
      </c>
      <c r="C41" s="193">
        <v>430.02</v>
      </c>
      <c r="D41" s="193">
        <v>430.02</v>
      </c>
      <c r="E41" s="193">
        <v>430.02</v>
      </c>
      <c r="F41" s="193">
        <v>430.02</v>
      </c>
      <c r="G41" s="194">
        <v>430.02</v>
      </c>
      <c r="H41" s="193">
        <v>430.02</v>
      </c>
      <c r="J41" s="11">
        <v>430.02</v>
      </c>
      <c r="K41" s="11">
        <v>430.02</v>
      </c>
      <c r="L41" s="64">
        <f t="shared" si="1"/>
        <v>0</v>
      </c>
    </row>
    <row r="42" spans="1:12" ht="30" customHeight="1">
      <c r="A42" s="167" t="s">
        <v>27</v>
      </c>
      <c r="B42" s="7" t="s">
        <v>162</v>
      </c>
      <c r="C42" s="193"/>
      <c r="D42" s="193"/>
      <c r="E42" s="193"/>
      <c r="F42" s="193"/>
      <c r="G42" s="194"/>
      <c r="H42" s="193">
        <v>435.86</v>
      </c>
      <c r="J42" s="11"/>
      <c r="K42" s="11"/>
      <c r="L42" s="64">
        <f t="shared" si="1"/>
        <v>0</v>
      </c>
    </row>
    <row r="43" spans="1:12" ht="32.25" customHeight="1">
      <c r="A43" s="167" t="s">
        <v>178</v>
      </c>
      <c r="B43" s="107" t="s">
        <v>119</v>
      </c>
      <c r="C43" s="193"/>
      <c r="D43" s="193"/>
      <c r="E43" s="193"/>
      <c r="F43" s="193"/>
      <c r="G43" s="194"/>
      <c r="H43" s="193"/>
      <c r="J43" s="11"/>
      <c r="K43" s="11"/>
      <c r="L43" s="64">
        <f t="shared" si="1"/>
        <v>0</v>
      </c>
    </row>
    <row r="44" spans="1:12" ht="15.75" customHeight="1">
      <c r="A44" s="120"/>
      <c r="B44" s="48" t="s">
        <v>28</v>
      </c>
      <c r="C44" s="195">
        <f aca="true" t="shared" si="7" ref="C44:H44">C40/C41*10</f>
        <v>1.0224710478582417</v>
      </c>
      <c r="D44" s="195">
        <f t="shared" si="7"/>
        <v>3.969350262778475</v>
      </c>
      <c r="E44" s="195">
        <f t="shared" si="7"/>
        <v>0.812590112087809</v>
      </c>
      <c r="F44" s="195">
        <f t="shared" si="7"/>
        <v>3.8407092646853807</v>
      </c>
      <c r="G44" s="195">
        <f t="shared" si="7"/>
        <v>2.081628761452952</v>
      </c>
      <c r="H44" s="195">
        <f t="shared" si="7"/>
        <v>1.8243337519184988</v>
      </c>
      <c r="J44" s="52">
        <f>J40/J41*10</f>
        <v>3.780479507929881</v>
      </c>
      <c r="K44" s="52">
        <f>K40/K41*10</f>
        <v>2.8182410120459522</v>
      </c>
      <c r="L44" s="64">
        <f t="shared" si="1"/>
        <v>0.9622384958839287</v>
      </c>
    </row>
    <row r="45" spans="1:12" ht="15.75" customHeight="1">
      <c r="A45" s="47"/>
      <c r="B45" s="48" t="s">
        <v>29</v>
      </c>
      <c r="C45" s="195">
        <f aca="true" t="shared" si="8" ref="C45:H45">C44</f>
        <v>1.0224710478582417</v>
      </c>
      <c r="D45" s="195">
        <f>+D44</f>
        <v>3.969350262778475</v>
      </c>
      <c r="E45" s="195">
        <f t="shared" si="8"/>
        <v>0.812590112087809</v>
      </c>
      <c r="F45" s="195">
        <f t="shared" si="8"/>
        <v>3.8407092646853807</v>
      </c>
      <c r="G45" s="195">
        <f t="shared" si="8"/>
        <v>2.081628761452952</v>
      </c>
      <c r="H45" s="195">
        <f t="shared" si="8"/>
        <v>1.8243337519184988</v>
      </c>
      <c r="J45" s="52">
        <f>J44</f>
        <v>3.780479507929881</v>
      </c>
      <c r="K45" s="52">
        <f>K44</f>
        <v>2.8182410120459522</v>
      </c>
      <c r="L45" s="64">
        <f t="shared" si="1"/>
        <v>0.9622384958839287</v>
      </c>
    </row>
    <row r="46" spans="1:9" ht="64.5" customHeight="1">
      <c r="A46" s="248" t="s">
        <v>214</v>
      </c>
      <c r="B46" s="248"/>
      <c r="C46" s="248"/>
      <c r="D46" s="248"/>
      <c r="E46" s="248"/>
      <c r="F46" s="248"/>
      <c r="G46" s="248"/>
      <c r="H46" s="248"/>
      <c r="I46" s="93"/>
    </row>
    <row r="47" spans="1:9" ht="15.75">
      <c r="A47" s="249" t="s">
        <v>81</v>
      </c>
      <c r="B47" s="249"/>
      <c r="C47" s="249"/>
      <c r="D47" s="249"/>
      <c r="E47" s="249"/>
      <c r="F47" s="249"/>
      <c r="G47" s="249"/>
      <c r="H47" s="249"/>
      <c r="I47" s="94"/>
    </row>
    <row r="48" spans="1:9" ht="15.75" customHeight="1">
      <c r="A48" s="250">
        <v>1</v>
      </c>
      <c r="B48" s="251" t="s">
        <v>216</v>
      </c>
      <c r="C48" s="252"/>
      <c r="D48" s="252"/>
      <c r="E48" s="252"/>
      <c r="F48" s="252"/>
      <c r="G48" s="252"/>
      <c r="H48" s="253"/>
      <c r="I48" s="95"/>
    </row>
    <row r="49" spans="1:9" ht="27.75" customHeight="1">
      <c r="A49" s="250"/>
      <c r="B49" s="254"/>
      <c r="C49" s="255"/>
      <c r="D49" s="255"/>
      <c r="E49" s="255"/>
      <c r="F49" s="255"/>
      <c r="G49" s="255"/>
      <c r="H49" s="256"/>
      <c r="I49" s="95"/>
    </row>
    <row r="50" spans="1:9" ht="83.25" customHeight="1">
      <c r="A50" s="144">
        <v>2</v>
      </c>
      <c r="B50" s="258" t="s">
        <v>222</v>
      </c>
      <c r="C50" s="259"/>
      <c r="D50" s="259"/>
      <c r="E50" s="259"/>
      <c r="F50" s="259"/>
      <c r="G50" s="259"/>
      <c r="H50" s="260"/>
      <c r="I50" s="95"/>
    </row>
    <row r="51" spans="1:9" ht="71.25" customHeight="1">
      <c r="A51" s="144">
        <v>3</v>
      </c>
      <c r="B51" s="258" t="s">
        <v>220</v>
      </c>
      <c r="C51" s="259"/>
      <c r="D51" s="259"/>
      <c r="E51" s="259"/>
      <c r="F51" s="259"/>
      <c r="G51" s="259"/>
      <c r="H51" s="260"/>
      <c r="I51" s="94"/>
    </row>
    <row r="52" spans="1:9" ht="42.75" customHeight="1">
      <c r="A52" s="144">
        <v>4</v>
      </c>
      <c r="B52" s="261" t="s">
        <v>221</v>
      </c>
      <c r="C52" s="262"/>
      <c r="D52" s="262"/>
      <c r="E52" s="262"/>
      <c r="F52" s="262"/>
      <c r="G52" s="262"/>
      <c r="H52" s="263"/>
      <c r="I52" s="94"/>
    </row>
    <row r="53" spans="1:9" ht="82.5" customHeight="1">
      <c r="A53" s="264"/>
      <c r="B53" s="139" t="s">
        <v>149</v>
      </c>
      <c r="C53" s="143" t="s">
        <v>206</v>
      </c>
      <c r="D53" s="143" t="s">
        <v>205</v>
      </c>
      <c r="E53" s="94"/>
      <c r="F53" s="94"/>
      <c r="G53" s="94"/>
      <c r="H53" s="140"/>
      <c r="I53" s="94"/>
    </row>
    <row r="54" spans="1:9" ht="38.25" customHeight="1">
      <c r="A54" s="265"/>
      <c r="B54" s="136" t="s">
        <v>150</v>
      </c>
      <c r="C54" s="163">
        <f>E38</f>
        <v>35.392999999999965</v>
      </c>
      <c r="D54" s="163">
        <f>G38</f>
        <v>100.90419999999983</v>
      </c>
      <c r="E54" s="94"/>
      <c r="F54" s="94"/>
      <c r="G54" s="94"/>
      <c r="H54" s="140"/>
      <c r="I54" s="94"/>
    </row>
    <row r="55" spans="1:9" ht="19.5" customHeight="1">
      <c r="A55" s="265"/>
      <c r="B55" s="136" t="s">
        <v>151</v>
      </c>
      <c r="C55" s="163">
        <f>E39</f>
        <v>-0.45</v>
      </c>
      <c r="D55" s="163">
        <f>G39</f>
        <v>-11.39</v>
      </c>
      <c r="E55" s="94"/>
      <c r="F55" s="94"/>
      <c r="G55" s="94"/>
      <c r="H55" s="140"/>
      <c r="I55" s="94"/>
    </row>
    <row r="56" spans="1:9" ht="33.75" customHeight="1">
      <c r="A56" s="266"/>
      <c r="B56" s="136" t="s">
        <v>152</v>
      </c>
      <c r="C56" s="185">
        <f>C54+C55</f>
        <v>34.94299999999996</v>
      </c>
      <c r="D56" s="185">
        <f>D54+D55</f>
        <v>89.51419999999983</v>
      </c>
      <c r="E56" s="141"/>
      <c r="F56" s="141"/>
      <c r="G56" s="141"/>
      <c r="H56" s="142"/>
      <c r="I56" s="94"/>
    </row>
    <row r="57" spans="1:9" ht="19.5" customHeight="1">
      <c r="A57" s="144">
        <v>5</v>
      </c>
      <c r="B57" s="258" t="s">
        <v>90</v>
      </c>
      <c r="C57" s="259"/>
      <c r="D57" s="259"/>
      <c r="E57" s="259"/>
      <c r="F57" s="259"/>
      <c r="G57" s="259"/>
      <c r="H57" s="260"/>
      <c r="I57" s="94"/>
    </row>
    <row r="58" spans="1:9" ht="19.5" customHeight="1">
      <c r="A58" s="90"/>
      <c r="B58" s="94"/>
      <c r="C58" s="94"/>
      <c r="D58" s="94"/>
      <c r="E58" s="94"/>
      <c r="F58" s="94"/>
      <c r="G58" s="94"/>
      <c r="H58" s="94"/>
      <c r="I58" s="94"/>
    </row>
    <row r="59" spans="1:9" ht="15" customHeight="1">
      <c r="A59" s="121"/>
      <c r="B59" s="32"/>
      <c r="C59" s="32"/>
      <c r="D59" s="238" t="s">
        <v>91</v>
      </c>
      <c r="E59" s="238"/>
      <c r="F59" s="238"/>
      <c r="G59" s="238"/>
      <c r="H59" s="238"/>
      <c r="I59" s="84"/>
    </row>
    <row r="60" spans="1:9" ht="15" customHeight="1">
      <c r="A60" s="122"/>
      <c r="B60" s="24"/>
      <c r="C60" s="24"/>
      <c r="D60" s="34"/>
      <c r="E60" s="34"/>
      <c r="F60" s="34"/>
      <c r="G60" s="34"/>
      <c r="H60" s="33"/>
      <c r="I60" s="33"/>
    </row>
    <row r="61" spans="1:9" ht="15" customHeight="1">
      <c r="A61" s="122"/>
      <c r="B61" s="24"/>
      <c r="C61" s="24"/>
      <c r="D61" s="34"/>
      <c r="E61" s="34"/>
      <c r="F61" s="34"/>
      <c r="G61" s="34"/>
      <c r="H61" s="33"/>
      <c r="I61" s="33"/>
    </row>
    <row r="62" spans="1:9" ht="15" customHeight="1">
      <c r="A62" s="123"/>
      <c r="B62" s="35"/>
      <c r="C62" s="36"/>
      <c r="D62" s="37"/>
      <c r="E62" s="37"/>
      <c r="F62" s="37"/>
      <c r="G62" s="37"/>
      <c r="H62" s="33"/>
      <c r="I62" s="33"/>
    </row>
    <row r="63" spans="1:9" ht="15" customHeight="1">
      <c r="A63" s="123"/>
      <c r="B63" s="35"/>
      <c r="C63" s="36"/>
      <c r="D63" s="238" t="s">
        <v>92</v>
      </c>
      <c r="E63" s="238"/>
      <c r="F63" s="238"/>
      <c r="G63" s="238"/>
      <c r="H63" s="238"/>
      <c r="I63" s="84"/>
    </row>
    <row r="64" spans="1:9" ht="15" customHeight="1">
      <c r="A64" s="257" t="s">
        <v>84</v>
      </c>
      <c r="B64" s="257"/>
      <c r="C64" s="35"/>
      <c r="D64" s="238" t="s">
        <v>93</v>
      </c>
      <c r="E64" s="238"/>
      <c r="F64" s="238"/>
      <c r="G64" s="238"/>
      <c r="H64" s="238"/>
      <c r="I64" s="84"/>
    </row>
    <row r="65" spans="1:9" ht="15" customHeight="1">
      <c r="A65" s="257" t="s">
        <v>200</v>
      </c>
      <c r="B65" s="257"/>
      <c r="C65" s="35"/>
      <c r="D65" s="238" t="s">
        <v>94</v>
      </c>
      <c r="E65" s="238"/>
      <c r="F65" s="238"/>
      <c r="G65" s="238"/>
      <c r="H65" s="238"/>
      <c r="I65" s="84"/>
    </row>
  </sheetData>
  <sheetProtection/>
  <mergeCells count="29">
    <mergeCell ref="D63:H63"/>
    <mergeCell ref="A64:B64"/>
    <mergeCell ref="D64:H64"/>
    <mergeCell ref="A65:B65"/>
    <mergeCell ref="D65:H65"/>
    <mergeCell ref="B50:H50"/>
    <mergeCell ref="B51:H51"/>
    <mergeCell ref="B52:H52"/>
    <mergeCell ref="A53:A56"/>
    <mergeCell ref="B57:H57"/>
    <mergeCell ref="D59:H59"/>
    <mergeCell ref="A13:B15"/>
    <mergeCell ref="C13:E13"/>
    <mergeCell ref="A46:H46"/>
    <mergeCell ref="A47:H47"/>
    <mergeCell ref="A48:A49"/>
    <mergeCell ref="B48:H49"/>
    <mergeCell ref="A7:H7"/>
    <mergeCell ref="A8:H8"/>
    <mergeCell ref="A9:H9"/>
    <mergeCell ref="A10:H10"/>
    <mergeCell ref="A11:H11"/>
    <mergeCell ref="A12:H12"/>
    <mergeCell ref="A1:H1"/>
    <mergeCell ref="A2:H2"/>
    <mergeCell ref="A3:H3"/>
    <mergeCell ref="A4:H4"/>
    <mergeCell ref="A5:H5"/>
    <mergeCell ref="A6:H6"/>
  </mergeCells>
  <printOptions/>
  <pageMargins left="0.22" right="0.19" top="0.61" bottom="0.37" header="0.16" footer="0.24"/>
  <pageSetup fitToHeight="2" horizontalDpi="300" verticalDpi="300" orientation="portrait"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82"/>
  <sheetViews>
    <sheetView zoomScalePageLayoutView="0" workbookViewId="0" topLeftCell="C58">
      <selection activeCell="E39" sqref="E39"/>
    </sheetView>
  </sheetViews>
  <sheetFormatPr defaultColWidth="9.140625" defaultRowHeight="15"/>
  <cols>
    <col min="1" max="1" width="4.7109375" style="124" customWidth="1"/>
    <col min="2" max="2" width="50.8515625" style="0" customWidth="1"/>
    <col min="3" max="3" width="15.28125" style="9" customWidth="1"/>
    <col min="4" max="4" width="14.7109375" style="9" customWidth="1"/>
    <col min="5" max="5" width="12.8515625" style="9" customWidth="1"/>
    <col min="6" max="7" width="13.421875" style="9" customWidth="1"/>
    <col min="8" max="9" width="13.7109375" style="12" customWidth="1"/>
  </cols>
  <sheetData>
    <row r="1" spans="1:9" ht="35.25" customHeight="1">
      <c r="A1" s="199" t="s">
        <v>189</v>
      </c>
      <c r="B1" s="199"/>
      <c r="C1" s="199"/>
      <c r="D1" s="199"/>
      <c r="E1" s="199"/>
      <c r="F1" s="199"/>
      <c r="G1" s="199"/>
      <c r="H1" s="199"/>
      <c r="I1" s="88"/>
    </row>
    <row r="2" spans="1:9" ht="20.25" customHeight="1">
      <c r="A2" s="224" t="s">
        <v>95</v>
      </c>
      <c r="B2" s="225"/>
      <c r="C2" s="225"/>
      <c r="D2" s="225"/>
      <c r="E2" s="225"/>
      <c r="F2" s="225"/>
      <c r="G2" s="225"/>
      <c r="H2" s="226"/>
      <c r="I2" s="89"/>
    </row>
    <row r="3" spans="1:9" ht="18">
      <c r="A3" s="227" t="s">
        <v>96</v>
      </c>
      <c r="B3" s="228"/>
      <c r="C3" s="228"/>
      <c r="D3" s="228"/>
      <c r="E3" s="228"/>
      <c r="F3" s="228"/>
      <c r="G3" s="228"/>
      <c r="H3" s="229"/>
      <c r="I3" s="87"/>
    </row>
    <row r="4" spans="1:9" ht="15.75" customHeight="1">
      <c r="A4" s="230" t="s">
        <v>102</v>
      </c>
      <c r="B4" s="231"/>
      <c r="C4" s="231"/>
      <c r="D4" s="231"/>
      <c r="E4" s="231"/>
      <c r="F4" s="231"/>
      <c r="G4" s="231"/>
      <c r="H4" s="232"/>
      <c r="I4" s="86"/>
    </row>
    <row r="5" spans="1:9" ht="15.75" customHeight="1">
      <c r="A5" s="230" t="s">
        <v>120</v>
      </c>
      <c r="B5" s="231"/>
      <c r="C5" s="231"/>
      <c r="D5" s="231"/>
      <c r="E5" s="231"/>
      <c r="F5" s="231"/>
      <c r="G5" s="231"/>
      <c r="H5" s="232"/>
      <c r="I5" s="86"/>
    </row>
    <row r="6" spans="1:9" ht="15.75" customHeight="1">
      <c r="A6" s="230" t="s">
        <v>98</v>
      </c>
      <c r="B6" s="231"/>
      <c r="C6" s="231"/>
      <c r="D6" s="231"/>
      <c r="E6" s="231"/>
      <c r="F6" s="231"/>
      <c r="G6" s="231"/>
      <c r="H6" s="232"/>
      <c r="I6" s="86"/>
    </row>
    <row r="7" spans="1:9" ht="15.75" customHeight="1">
      <c r="A7" s="230" t="s">
        <v>159</v>
      </c>
      <c r="B7" s="231"/>
      <c r="C7" s="231"/>
      <c r="D7" s="231"/>
      <c r="E7" s="231"/>
      <c r="F7" s="231"/>
      <c r="G7" s="231"/>
      <c r="H7" s="232"/>
      <c r="I7" s="86"/>
    </row>
    <row r="8" spans="1:9" ht="15.75" customHeight="1">
      <c r="A8" s="230" t="s">
        <v>100</v>
      </c>
      <c r="B8" s="231"/>
      <c r="C8" s="231"/>
      <c r="D8" s="231"/>
      <c r="E8" s="231"/>
      <c r="F8" s="231"/>
      <c r="G8" s="231"/>
      <c r="H8" s="232"/>
      <c r="I8" s="86"/>
    </row>
    <row r="9" spans="1:9" ht="15.75" customHeight="1">
      <c r="A9" s="230" t="s">
        <v>101</v>
      </c>
      <c r="B9" s="231"/>
      <c r="C9" s="231"/>
      <c r="D9" s="231"/>
      <c r="E9" s="231"/>
      <c r="F9" s="231"/>
      <c r="G9" s="231"/>
      <c r="H9" s="232"/>
      <c r="I9" s="86"/>
    </row>
    <row r="10" spans="1:9" ht="15.75">
      <c r="A10" s="233"/>
      <c r="B10" s="234"/>
      <c r="C10" s="234"/>
      <c r="D10" s="234"/>
      <c r="E10" s="234"/>
      <c r="F10" s="234"/>
      <c r="G10" s="234"/>
      <c r="H10" s="235"/>
      <c r="I10" s="90"/>
    </row>
    <row r="11" spans="1:9" ht="21" customHeight="1">
      <c r="A11" s="236" t="s">
        <v>201</v>
      </c>
      <c r="B11" s="236"/>
      <c r="C11" s="236"/>
      <c r="D11" s="236"/>
      <c r="E11" s="236"/>
      <c r="F11" s="236"/>
      <c r="G11" s="236"/>
      <c r="H11" s="236"/>
      <c r="I11" s="91"/>
    </row>
    <row r="12" spans="1:9" ht="15.75" customHeight="1">
      <c r="A12" s="237" t="s">
        <v>103</v>
      </c>
      <c r="B12" s="237"/>
      <c r="C12" s="237"/>
      <c r="D12" s="237"/>
      <c r="E12" s="237"/>
      <c r="F12" s="237"/>
      <c r="G12" s="237"/>
      <c r="H12" s="237"/>
      <c r="I12" s="92"/>
    </row>
    <row r="13" spans="1:8" ht="19.5" customHeight="1">
      <c r="A13" s="239" t="s">
        <v>0</v>
      </c>
      <c r="B13" s="240"/>
      <c r="C13" s="245" t="s">
        <v>30</v>
      </c>
      <c r="D13" s="270"/>
      <c r="E13" s="271"/>
      <c r="F13" s="96" t="str">
        <f>+'Profit &amp; Loss'!F13</f>
        <v>Nine months Ended</v>
      </c>
      <c r="G13" s="97"/>
      <c r="H13" s="46" t="s">
        <v>112</v>
      </c>
    </row>
    <row r="14" spans="1:8" ht="15">
      <c r="A14" s="241"/>
      <c r="B14" s="242"/>
      <c r="C14" s="8" t="str">
        <f>+'Profit &amp; Loss'!C14</f>
        <v>31-12-2017</v>
      </c>
      <c r="D14" s="8" t="str">
        <f>+'Profit &amp; Loss'!D14</f>
        <v>30-09-2017</v>
      </c>
      <c r="E14" s="8" t="str">
        <f>+'Profit &amp; Loss'!E14</f>
        <v>31-12-2016</v>
      </c>
      <c r="F14" s="8" t="str">
        <f>+'Profit &amp; Loss'!F14</f>
        <v>31-12-2017</v>
      </c>
      <c r="G14" s="8" t="str">
        <f>+'Profit &amp; Loss'!G14</f>
        <v>31-12-2016</v>
      </c>
      <c r="H14" s="8" t="s">
        <v>113</v>
      </c>
    </row>
    <row r="15" spans="1:8" ht="15">
      <c r="A15" s="243"/>
      <c r="B15" s="244"/>
      <c r="C15" s="46" t="s">
        <v>32</v>
      </c>
      <c r="D15" s="46" t="s">
        <v>32</v>
      </c>
      <c r="E15" s="46" t="s">
        <v>32</v>
      </c>
      <c r="F15" s="46" t="s">
        <v>32</v>
      </c>
      <c r="G15" s="85" t="s">
        <v>32</v>
      </c>
      <c r="H15" s="46" t="s">
        <v>31</v>
      </c>
    </row>
    <row r="16" spans="1:10" ht="15.75" customHeight="1">
      <c r="A16" s="119" t="s">
        <v>1</v>
      </c>
      <c r="B16" s="48" t="s">
        <v>2</v>
      </c>
      <c r="C16" s="49">
        <v>1762.38</v>
      </c>
      <c r="D16" s="49">
        <v>2502.66</v>
      </c>
      <c r="E16" s="49">
        <v>1242.776</v>
      </c>
      <c r="F16" s="49">
        <v>5410.1051065</v>
      </c>
      <c r="G16" s="99">
        <v>4495.99</v>
      </c>
      <c r="H16" s="49">
        <v>5370.15</v>
      </c>
      <c r="J16" s="9"/>
    </row>
    <row r="17" spans="1:10" ht="15.75" customHeight="1">
      <c r="A17" s="119" t="s">
        <v>3</v>
      </c>
      <c r="B17" s="48" t="s">
        <v>4</v>
      </c>
      <c r="C17" s="50">
        <v>-0.12</v>
      </c>
      <c r="D17" s="49">
        <v>86.29</v>
      </c>
      <c r="E17" s="49">
        <v>10.27</v>
      </c>
      <c r="F17" s="49">
        <v>117.14598</v>
      </c>
      <c r="G17" s="99">
        <v>13.799</v>
      </c>
      <c r="H17" s="49">
        <v>27.13</v>
      </c>
      <c r="J17" s="9"/>
    </row>
    <row r="18" spans="1:10" ht="15.75" customHeight="1">
      <c r="A18" s="118" t="s">
        <v>5</v>
      </c>
      <c r="B18" s="7" t="s">
        <v>6</v>
      </c>
      <c r="C18" s="13">
        <f aca="true" t="shared" si="0" ref="C18:H18">C16+C17</f>
        <v>1762.2600000000002</v>
      </c>
      <c r="D18" s="13">
        <f t="shared" si="0"/>
        <v>2588.95</v>
      </c>
      <c r="E18" s="13">
        <f t="shared" si="0"/>
        <v>1253.046</v>
      </c>
      <c r="F18" s="13">
        <f t="shared" si="0"/>
        <v>5527.2510865</v>
      </c>
      <c r="G18" s="100">
        <f t="shared" si="0"/>
        <v>4509.789</v>
      </c>
      <c r="H18" s="13">
        <f t="shared" si="0"/>
        <v>5397.28</v>
      </c>
      <c r="J18" s="9"/>
    </row>
    <row r="19" spans="1:10" ht="15.75" customHeight="1">
      <c r="A19" s="118" t="s">
        <v>7</v>
      </c>
      <c r="B19" s="7" t="s">
        <v>8</v>
      </c>
      <c r="C19" s="11"/>
      <c r="D19" s="11"/>
      <c r="E19" s="11"/>
      <c r="F19" s="11"/>
      <c r="G19" s="101"/>
      <c r="H19" s="11"/>
      <c r="J19" s="9"/>
    </row>
    <row r="20" spans="1:10" ht="15.75" customHeight="1">
      <c r="A20" s="165"/>
      <c r="B20" s="56" t="s">
        <v>9</v>
      </c>
      <c r="C20" s="49">
        <v>1011.09</v>
      </c>
      <c r="D20" s="49">
        <v>1626.19</v>
      </c>
      <c r="E20" s="49">
        <v>742.94</v>
      </c>
      <c r="F20" s="49">
        <v>3469.2396215</v>
      </c>
      <c r="G20" s="99">
        <v>2840.863</v>
      </c>
      <c r="H20" s="49">
        <v>3356.01</v>
      </c>
      <c r="J20" s="9"/>
    </row>
    <row r="21" spans="1:10" ht="15.75" customHeight="1">
      <c r="A21" s="165"/>
      <c r="B21" s="56" t="s">
        <v>10</v>
      </c>
      <c r="C21" s="49">
        <v>0</v>
      </c>
      <c r="D21" s="49">
        <v>0</v>
      </c>
      <c r="E21" s="49">
        <v>0</v>
      </c>
      <c r="F21" s="49">
        <v>0</v>
      </c>
      <c r="G21" s="99">
        <v>0</v>
      </c>
      <c r="H21" s="49">
        <v>0</v>
      </c>
      <c r="J21" s="9"/>
    </row>
    <row r="22" spans="1:10" ht="30" customHeight="1">
      <c r="A22" s="165"/>
      <c r="B22" s="57" t="s">
        <v>105</v>
      </c>
      <c r="C22" s="191">
        <v>123.56</v>
      </c>
      <c r="D22" s="50">
        <v>-84.07</v>
      </c>
      <c r="E22" s="50">
        <v>-22.92</v>
      </c>
      <c r="F22" s="50">
        <v>-36.6835845</v>
      </c>
      <c r="G22" s="102">
        <v>-147.187</v>
      </c>
      <c r="H22" s="50">
        <v>-75.96</v>
      </c>
      <c r="J22" s="9"/>
    </row>
    <row r="23" spans="1:10" ht="18" customHeight="1">
      <c r="A23" s="165"/>
      <c r="B23" s="57" t="s">
        <v>109</v>
      </c>
      <c r="C23" s="49">
        <v>3.24</v>
      </c>
      <c r="D23" s="186">
        <v>3.35</v>
      </c>
      <c r="E23" s="186">
        <v>3.225</v>
      </c>
      <c r="F23" s="186">
        <v>8.89598</v>
      </c>
      <c r="G23" s="187">
        <v>8.414</v>
      </c>
      <c r="H23" s="186">
        <v>10.07</v>
      </c>
      <c r="J23" s="9"/>
    </row>
    <row r="24" spans="1:10" ht="18" customHeight="1">
      <c r="A24" s="165"/>
      <c r="B24" s="57" t="s">
        <v>110</v>
      </c>
      <c r="C24" s="49">
        <v>265.85</v>
      </c>
      <c r="D24" s="186">
        <v>373.34</v>
      </c>
      <c r="E24" s="186">
        <v>147.613</v>
      </c>
      <c r="F24" s="186">
        <v>819.5504746</v>
      </c>
      <c r="G24" s="188">
        <v>563.462</v>
      </c>
      <c r="H24" s="189">
        <v>675.9</v>
      </c>
      <c r="J24" s="9"/>
    </row>
    <row r="25" spans="1:10" ht="15.75" customHeight="1">
      <c r="A25" s="165"/>
      <c r="B25" s="56" t="s">
        <v>11</v>
      </c>
      <c r="C25" s="49">
        <v>80.49</v>
      </c>
      <c r="D25" s="49">
        <v>77.04</v>
      </c>
      <c r="E25" s="49">
        <v>64.71</v>
      </c>
      <c r="F25" s="49">
        <v>226.893</v>
      </c>
      <c r="G25" s="99">
        <v>186.86</v>
      </c>
      <c r="H25" s="49">
        <v>258.21</v>
      </c>
      <c r="J25" s="9"/>
    </row>
    <row r="26" spans="1:10" ht="15.75" customHeight="1">
      <c r="A26" s="165"/>
      <c r="B26" s="56" t="s">
        <v>12</v>
      </c>
      <c r="C26" s="49">
        <v>55.83</v>
      </c>
      <c r="D26" s="49">
        <v>45.41</v>
      </c>
      <c r="E26" s="49">
        <v>48.89</v>
      </c>
      <c r="F26" s="49">
        <v>148.8382323</v>
      </c>
      <c r="G26" s="99">
        <v>126.9008</v>
      </c>
      <c r="H26" s="49">
        <v>166.66</v>
      </c>
      <c r="J26" s="9"/>
    </row>
    <row r="27" spans="1:10" ht="15.75" customHeight="1">
      <c r="A27" s="165"/>
      <c r="B27" s="56" t="s">
        <v>13</v>
      </c>
      <c r="C27" s="49">
        <v>9.02</v>
      </c>
      <c r="D27" s="49">
        <v>9.09</v>
      </c>
      <c r="E27" s="49">
        <v>7.81</v>
      </c>
      <c r="F27" s="49">
        <v>26.77504</v>
      </c>
      <c r="G27" s="99">
        <v>23.307</v>
      </c>
      <c r="H27" s="49">
        <v>31.17</v>
      </c>
      <c r="J27" s="9"/>
    </row>
    <row r="28" spans="1:10" ht="15.75" customHeight="1">
      <c r="A28" s="165"/>
      <c r="B28" s="56" t="s">
        <v>14</v>
      </c>
      <c r="C28" s="49">
        <v>146.05</v>
      </c>
      <c r="D28" s="49">
        <v>311.68</v>
      </c>
      <c r="E28" s="49">
        <f>198.29-E23</f>
        <v>195.065</v>
      </c>
      <c r="F28" s="49">
        <f>628.7984228-F23</f>
        <v>619.9024428</v>
      </c>
      <c r="G28" s="49">
        <f>747.059-G23</f>
        <v>738.645</v>
      </c>
      <c r="H28" s="49">
        <f>869.99-10.07</f>
        <v>859.92</v>
      </c>
      <c r="J28" s="9"/>
    </row>
    <row r="29" spans="1:8" ht="15.75" customHeight="1">
      <c r="A29" s="166"/>
      <c r="B29" s="78" t="s">
        <v>15</v>
      </c>
      <c r="C29" s="13">
        <f aca="true" t="shared" si="1" ref="C29:H29">SUM(C19:C28)</f>
        <v>1695.13</v>
      </c>
      <c r="D29" s="10">
        <f t="shared" si="1"/>
        <v>2362.0299999999997</v>
      </c>
      <c r="E29" s="10">
        <f t="shared" si="1"/>
        <v>1187.333</v>
      </c>
      <c r="F29" s="13">
        <f t="shared" si="1"/>
        <v>5283.4112067</v>
      </c>
      <c r="G29" s="100">
        <f t="shared" si="1"/>
        <v>4341.2648</v>
      </c>
      <c r="H29" s="13">
        <f t="shared" si="1"/>
        <v>5281.9800000000005</v>
      </c>
    </row>
    <row r="30" spans="1:10" ht="30" customHeight="1">
      <c r="A30" s="118" t="s">
        <v>16</v>
      </c>
      <c r="B30" s="40" t="s">
        <v>80</v>
      </c>
      <c r="C30" s="53">
        <f aca="true" t="shared" si="2" ref="C30:H30">C18-C29</f>
        <v>67.13000000000011</v>
      </c>
      <c r="D30" s="53">
        <f t="shared" si="2"/>
        <v>226.92000000000007</v>
      </c>
      <c r="E30" s="53">
        <f t="shared" si="2"/>
        <v>65.71299999999997</v>
      </c>
      <c r="F30" s="53">
        <f t="shared" si="2"/>
        <v>243.83987980000074</v>
      </c>
      <c r="G30" s="103">
        <f>+'Profit &amp; Loss'!G30</f>
        <v>168.52419999999984</v>
      </c>
      <c r="H30" s="54">
        <f t="shared" si="2"/>
        <v>115.29999999999927</v>
      </c>
      <c r="J30" s="82"/>
    </row>
    <row r="31" spans="1:8" ht="19.5" customHeight="1">
      <c r="A31" s="119" t="s">
        <v>87</v>
      </c>
      <c r="B31" s="51" t="s">
        <v>17</v>
      </c>
      <c r="C31" s="186">
        <v>0</v>
      </c>
      <c r="D31" s="186">
        <v>0</v>
      </c>
      <c r="E31" s="186">
        <v>14.5</v>
      </c>
      <c r="F31" s="186">
        <v>0</v>
      </c>
      <c r="G31" s="99">
        <v>22.5</v>
      </c>
      <c r="H31" s="49">
        <v>1.46</v>
      </c>
    </row>
    <row r="32" spans="1:10" ht="19.5" customHeight="1">
      <c r="A32" s="118" t="s">
        <v>78</v>
      </c>
      <c r="B32" s="107" t="s">
        <v>160</v>
      </c>
      <c r="C32" s="53">
        <f aca="true" t="shared" si="3" ref="C32:H32">C30-C31</f>
        <v>67.13000000000011</v>
      </c>
      <c r="D32" s="53">
        <f t="shared" si="3"/>
        <v>226.92000000000007</v>
      </c>
      <c r="E32" s="53">
        <f t="shared" si="3"/>
        <v>51.212999999999965</v>
      </c>
      <c r="F32" s="53">
        <f t="shared" si="3"/>
        <v>243.83987980000074</v>
      </c>
      <c r="G32" s="104">
        <f t="shared" si="3"/>
        <v>146.02419999999984</v>
      </c>
      <c r="H32" s="73">
        <f t="shared" si="3"/>
        <v>113.83999999999928</v>
      </c>
      <c r="J32" s="74"/>
    </row>
    <row r="33" spans="1:10" ht="19.5" customHeight="1">
      <c r="A33" s="119" t="s">
        <v>79</v>
      </c>
      <c r="B33" s="107" t="s">
        <v>114</v>
      </c>
      <c r="C33" s="50">
        <v>0</v>
      </c>
      <c r="D33" s="50">
        <v>0</v>
      </c>
      <c r="E33" s="50">
        <v>0</v>
      </c>
      <c r="F33" s="50">
        <v>0</v>
      </c>
      <c r="G33" s="50">
        <v>0</v>
      </c>
      <c r="H33" s="50">
        <v>0</v>
      </c>
      <c r="J33" s="74"/>
    </row>
    <row r="34" spans="1:10" ht="22.5" customHeight="1">
      <c r="A34" s="119" t="s">
        <v>18</v>
      </c>
      <c r="B34" s="107" t="s">
        <v>115</v>
      </c>
      <c r="C34" s="53">
        <f aca="true" t="shared" si="4" ref="C34:H34">C32-C33</f>
        <v>67.13000000000011</v>
      </c>
      <c r="D34" s="53">
        <f t="shared" si="4"/>
        <v>226.92000000000007</v>
      </c>
      <c r="E34" s="53">
        <f t="shared" si="4"/>
        <v>51.212999999999965</v>
      </c>
      <c r="F34" s="53">
        <f t="shared" si="4"/>
        <v>243.83987980000074</v>
      </c>
      <c r="G34" s="53">
        <f t="shared" si="4"/>
        <v>146.02419999999984</v>
      </c>
      <c r="H34" s="53">
        <f t="shared" si="4"/>
        <v>113.83999999999928</v>
      </c>
      <c r="J34" s="74"/>
    </row>
    <row r="35" spans="1:10" s="114" customFormat="1" ht="15.75" customHeight="1">
      <c r="A35" s="119" t="s">
        <v>19</v>
      </c>
      <c r="B35" s="108" t="s">
        <v>20</v>
      </c>
      <c r="C35" s="109"/>
      <c r="D35" s="110"/>
      <c r="E35" s="110"/>
      <c r="F35" s="110"/>
      <c r="G35" s="111"/>
      <c r="H35" s="110"/>
      <c r="I35" s="112"/>
      <c r="J35" s="113"/>
    </row>
    <row r="36" spans="1:10" ht="15.75" customHeight="1">
      <c r="A36" s="119"/>
      <c r="B36" s="48" t="s">
        <v>21</v>
      </c>
      <c r="C36" s="49">
        <f>+F36-D36</f>
        <v>22.380699999999997</v>
      </c>
      <c r="D36" s="75">
        <v>58.24</v>
      </c>
      <c r="E36" s="75">
        <v>15.82</v>
      </c>
      <c r="F36" s="49">
        <v>80.6207</v>
      </c>
      <c r="G36" s="105">
        <v>45.12</v>
      </c>
      <c r="H36" s="75">
        <v>38.35</v>
      </c>
      <c r="J36" s="76"/>
    </row>
    <row r="37" spans="1:10" ht="15.75" customHeight="1">
      <c r="A37" s="119"/>
      <c r="B37" s="48" t="s">
        <v>22</v>
      </c>
      <c r="C37" s="77">
        <f>+F37-D37</f>
        <v>1.441</v>
      </c>
      <c r="D37" s="77">
        <v>-0.79</v>
      </c>
      <c r="E37" s="75">
        <v>0</v>
      </c>
      <c r="F37" s="77">
        <v>0.651</v>
      </c>
      <c r="G37" s="106">
        <v>0</v>
      </c>
      <c r="H37" s="77">
        <v>-0.26</v>
      </c>
      <c r="J37" s="74"/>
    </row>
    <row r="38" spans="1:10" s="114" customFormat="1" ht="25.5" customHeight="1">
      <c r="A38" s="125" t="s">
        <v>23</v>
      </c>
      <c r="B38" s="115" t="s">
        <v>116</v>
      </c>
      <c r="C38" s="116">
        <f aca="true" t="shared" si="5" ref="C38:H38">C34-C36-C37</f>
        <v>43.30830000000011</v>
      </c>
      <c r="D38" s="116">
        <f t="shared" si="5"/>
        <v>169.47000000000006</v>
      </c>
      <c r="E38" s="116">
        <f t="shared" si="5"/>
        <v>35.392999999999965</v>
      </c>
      <c r="F38" s="116">
        <f>F34-F36-F37</f>
        <v>162.56817980000073</v>
      </c>
      <c r="G38" s="116">
        <f t="shared" si="5"/>
        <v>100.90419999999983</v>
      </c>
      <c r="H38" s="116">
        <f t="shared" si="5"/>
        <v>75.74999999999928</v>
      </c>
      <c r="I38" s="112"/>
      <c r="J38" s="113"/>
    </row>
    <row r="39" spans="1:10" ht="15.75" customHeight="1">
      <c r="A39" s="118" t="s">
        <v>24</v>
      </c>
      <c r="B39" s="7" t="s">
        <v>117</v>
      </c>
      <c r="C39" s="192">
        <v>0.66</v>
      </c>
      <c r="D39" s="192">
        <v>1.22</v>
      </c>
      <c r="E39" s="150">
        <v>-0.45</v>
      </c>
      <c r="F39" s="192">
        <v>2.59</v>
      </c>
      <c r="G39" s="150">
        <v>-11.39</v>
      </c>
      <c r="H39" s="192">
        <v>2.7</v>
      </c>
      <c r="J39" s="74"/>
    </row>
    <row r="40" spans="1:8" ht="60.75" customHeight="1">
      <c r="A40" s="125" t="s">
        <v>25</v>
      </c>
      <c r="B40" s="117" t="s">
        <v>194</v>
      </c>
      <c r="C40" s="55">
        <f aca="true" t="shared" si="6" ref="C40:H40">C38+C39</f>
        <v>43.968300000000106</v>
      </c>
      <c r="D40" s="55">
        <f t="shared" si="6"/>
        <v>170.69000000000005</v>
      </c>
      <c r="E40" s="55">
        <f t="shared" si="6"/>
        <v>34.94299999999996</v>
      </c>
      <c r="F40" s="55">
        <f t="shared" si="6"/>
        <v>165.15817980000074</v>
      </c>
      <c r="G40" s="55">
        <f t="shared" si="6"/>
        <v>89.51419999999983</v>
      </c>
      <c r="H40" s="55">
        <f t="shared" si="6"/>
        <v>78.44999999999928</v>
      </c>
    </row>
    <row r="41" spans="1:8" ht="40.5" customHeight="1">
      <c r="A41" s="125" t="s">
        <v>26</v>
      </c>
      <c r="B41" s="107" t="s">
        <v>118</v>
      </c>
      <c r="C41" s="11">
        <v>430.02</v>
      </c>
      <c r="D41" s="11">
        <v>430.02</v>
      </c>
      <c r="E41" s="11">
        <v>430.02</v>
      </c>
      <c r="F41" s="11">
        <v>430.02</v>
      </c>
      <c r="G41" s="101">
        <v>430.02</v>
      </c>
      <c r="H41" s="11">
        <v>430.02</v>
      </c>
    </row>
    <row r="42" spans="1:8" ht="30" customHeight="1">
      <c r="A42" s="164" t="s">
        <v>27</v>
      </c>
      <c r="B42" s="7" t="s">
        <v>162</v>
      </c>
      <c r="C42" s="11"/>
      <c r="D42" s="11"/>
      <c r="E42" s="11"/>
      <c r="F42" s="11"/>
      <c r="G42" s="101"/>
      <c r="H42" s="11">
        <v>435.86</v>
      </c>
    </row>
    <row r="43" spans="1:8" ht="32.25" customHeight="1">
      <c r="A43" s="164" t="s">
        <v>178</v>
      </c>
      <c r="B43" s="107" t="s">
        <v>119</v>
      </c>
      <c r="C43" s="11"/>
      <c r="D43" s="11"/>
      <c r="E43" s="11"/>
      <c r="F43" s="11"/>
      <c r="G43" s="101"/>
      <c r="H43" s="11"/>
    </row>
    <row r="44" spans="1:8" ht="15.75" customHeight="1">
      <c r="A44" s="120"/>
      <c r="B44" s="48" t="s">
        <v>28</v>
      </c>
      <c r="C44" s="52">
        <f aca="true" t="shared" si="7" ref="C44:H44">C40/C41*10</f>
        <v>1.0224710478582417</v>
      </c>
      <c r="D44" s="52">
        <f t="shared" si="7"/>
        <v>3.969350262778477</v>
      </c>
      <c r="E44" s="52">
        <f t="shared" si="7"/>
        <v>0.812590112087809</v>
      </c>
      <c r="F44" s="52">
        <f t="shared" si="7"/>
        <v>3.8407092646853807</v>
      </c>
      <c r="G44" s="52">
        <f t="shared" si="7"/>
        <v>2.081628761452952</v>
      </c>
      <c r="H44" s="52">
        <f t="shared" si="7"/>
        <v>1.8243337519184988</v>
      </c>
    </row>
    <row r="45" spans="1:8" ht="15.75" customHeight="1">
      <c r="A45" s="47"/>
      <c r="B45" s="48" t="s">
        <v>29</v>
      </c>
      <c r="C45" s="52">
        <f aca="true" t="shared" si="8" ref="C45:H45">C44</f>
        <v>1.0224710478582417</v>
      </c>
      <c r="D45" s="52">
        <f>D44</f>
        <v>3.969350262778477</v>
      </c>
      <c r="E45" s="52">
        <f t="shared" si="8"/>
        <v>0.812590112087809</v>
      </c>
      <c r="F45" s="52">
        <f t="shared" si="8"/>
        <v>3.8407092646853807</v>
      </c>
      <c r="G45" s="52">
        <f t="shared" si="8"/>
        <v>2.081628761452952</v>
      </c>
      <c r="H45" s="52">
        <f t="shared" si="8"/>
        <v>1.8243337519184988</v>
      </c>
    </row>
    <row r="46" spans="1:9" ht="64.5" customHeight="1">
      <c r="A46" s="248" t="s">
        <v>214</v>
      </c>
      <c r="B46" s="248"/>
      <c r="C46" s="248"/>
      <c r="D46" s="248"/>
      <c r="E46" s="248"/>
      <c r="F46" s="248"/>
      <c r="G46" s="248"/>
      <c r="H46" s="248"/>
      <c r="I46" s="93"/>
    </row>
    <row r="47" spans="1:9" ht="15" customHeight="1">
      <c r="A47" s="93"/>
      <c r="B47" s="93"/>
      <c r="C47" s="93"/>
      <c r="D47" s="93"/>
      <c r="E47" s="93"/>
      <c r="F47" s="93"/>
      <c r="G47" s="93"/>
      <c r="H47" s="93"/>
      <c r="I47" s="93"/>
    </row>
    <row r="48" spans="1:13" ht="15" customHeight="1">
      <c r="A48" s="93"/>
      <c r="B48" s="93"/>
      <c r="C48" s="93"/>
      <c r="D48" s="93"/>
      <c r="E48" s="93"/>
      <c r="F48" s="93"/>
      <c r="G48" s="93"/>
      <c r="H48" s="93" t="s">
        <v>195</v>
      </c>
      <c r="I48" s="93"/>
      <c r="J48" s="2"/>
      <c r="K48" s="2"/>
      <c r="L48" s="2"/>
      <c r="M48" s="2"/>
    </row>
    <row r="49" spans="1:13" ht="15" customHeight="1">
      <c r="A49" s="93"/>
      <c r="B49" s="93"/>
      <c r="C49" s="93"/>
      <c r="D49" s="93"/>
      <c r="E49" s="93"/>
      <c r="F49" s="93"/>
      <c r="G49" s="93"/>
      <c r="H49" s="93"/>
      <c r="I49" s="93"/>
      <c r="J49" s="2"/>
      <c r="K49" s="2"/>
      <c r="L49" s="2"/>
      <c r="M49" s="2"/>
    </row>
    <row r="50" spans="1:13" ht="25.5" customHeight="1">
      <c r="A50" s="272" t="s">
        <v>196</v>
      </c>
      <c r="B50" s="272"/>
      <c r="C50" s="272"/>
      <c r="D50" s="272"/>
      <c r="E50" s="272"/>
      <c r="F50" s="272"/>
      <c r="G50" s="272"/>
      <c r="H50" s="272"/>
      <c r="I50" s="93"/>
      <c r="J50" s="2"/>
      <c r="K50" s="2"/>
      <c r="L50" s="2"/>
      <c r="M50" s="2"/>
    </row>
    <row r="51" spans="1:13" ht="3" customHeight="1">
      <c r="A51" s="93"/>
      <c r="B51" s="93"/>
      <c r="C51" s="93"/>
      <c r="D51" s="93"/>
      <c r="E51" s="93"/>
      <c r="F51" s="93"/>
      <c r="G51" s="93"/>
      <c r="H51" s="93"/>
      <c r="I51" s="93"/>
      <c r="J51" s="2"/>
      <c r="K51" s="2"/>
      <c r="L51" s="2"/>
      <c r="M51" s="2"/>
    </row>
    <row r="52" spans="1:9" ht="15.75">
      <c r="A52" s="249" t="s">
        <v>81</v>
      </c>
      <c r="B52" s="249"/>
      <c r="C52" s="249"/>
      <c r="D52" s="249"/>
      <c r="E52" s="249"/>
      <c r="F52" s="249"/>
      <c r="G52" s="249"/>
      <c r="H52" s="249"/>
      <c r="I52" s="94"/>
    </row>
    <row r="53" spans="1:9" ht="15.75" customHeight="1">
      <c r="A53" s="250">
        <v>1</v>
      </c>
      <c r="B53" s="251" t="s">
        <v>216</v>
      </c>
      <c r="C53" s="252"/>
      <c r="D53" s="252"/>
      <c r="E53" s="252"/>
      <c r="F53" s="252"/>
      <c r="G53" s="252"/>
      <c r="H53" s="253"/>
      <c r="I53" s="95"/>
    </row>
    <row r="54" spans="1:9" ht="27.75" customHeight="1">
      <c r="A54" s="250"/>
      <c r="B54" s="254"/>
      <c r="C54" s="255"/>
      <c r="D54" s="255"/>
      <c r="E54" s="255"/>
      <c r="F54" s="255"/>
      <c r="G54" s="255"/>
      <c r="H54" s="256"/>
      <c r="I54" s="95"/>
    </row>
    <row r="55" spans="1:9" ht="83.25" customHeight="1">
      <c r="A55" s="144">
        <v>2</v>
      </c>
      <c r="B55" s="258" t="s">
        <v>215</v>
      </c>
      <c r="C55" s="259"/>
      <c r="D55" s="259"/>
      <c r="E55" s="259"/>
      <c r="F55" s="259"/>
      <c r="G55" s="259"/>
      <c r="H55" s="260"/>
      <c r="I55" s="95"/>
    </row>
    <row r="56" spans="1:9" ht="71.25" customHeight="1">
      <c r="A56" s="144">
        <v>3</v>
      </c>
      <c r="B56" s="258" t="s">
        <v>179</v>
      </c>
      <c r="C56" s="259"/>
      <c r="D56" s="259"/>
      <c r="E56" s="259"/>
      <c r="F56" s="259"/>
      <c r="G56" s="259"/>
      <c r="H56" s="260"/>
      <c r="I56" s="94"/>
    </row>
    <row r="57" spans="1:9" ht="42.75" customHeight="1">
      <c r="A57" s="144">
        <v>4</v>
      </c>
      <c r="B57" s="261" t="s">
        <v>180</v>
      </c>
      <c r="C57" s="262"/>
      <c r="D57" s="262"/>
      <c r="E57" s="262"/>
      <c r="F57" s="262"/>
      <c r="G57" s="262"/>
      <c r="H57" s="263"/>
      <c r="I57" s="94"/>
    </row>
    <row r="58" spans="1:9" ht="83.25" customHeight="1">
      <c r="A58" s="264"/>
      <c r="B58" s="139" t="s">
        <v>149</v>
      </c>
      <c r="C58" s="143" t="str">
        <f>+'Profit &amp; Loss'!C53</f>
        <v>Quarter ended December 31,2016</v>
      </c>
      <c r="D58" s="143" t="str">
        <f>+'Profit &amp; Loss'!D53</f>
        <v>Nine months ended December 31,2016</v>
      </c>
      <c r="E58" s="94"/>
      <c r="F58" s="94"/>
      <c r="G58" s="94"/>
      <c r="H58" s="140"/>
      <c r="I58" s="94"/>
    </row>
    <row r="59" spans="1:9" ht="38.25" customHeight="1">
      <c r="A59" s="265"/>
      <c r="B59" s="136" t="s">
        <v>150</v>
      </c>
      <c r="C59" s="163">
        <f>E38</f>
        <v>35.392999999999965</v>
      </c>
      <c r="D59" s="163">
        <f>+'Profit &amp; Loss'!D54</f>
        <v>100.90419999999983</v>
      </c>
      <c r="E59" s="94"/>
      <c r="F59" s="94"/>
      <c r="G59" s="94"/>
      <c r="H59" s="140"/>
      <c r="I59" s="94"/>
    </row>
    <row r="60" spans="1:9" ht="19.5" customHeight="1">
      <c r="A60" s="265"/>
      <c r="B60" s="136" t="s">
        <v>151</v>
      </c>
      <c r="C60" s="163">
        <f>E39</f>
        <v>-0.45</v>
      </c>
      <c r="D60" s="163">
        <f>+'Profit &amp; Loss'!D55</f>
        <v>-11.39</v>
      </c>
      <c r="E60" s="94"/>
      <c r="F60" s="94"/>
      <c r="G60" s="94"/>
      <c r="H60" s="140"/>
      <c r="I60" s="94"/>
    </row>
    <row r="61" spans="1:9" ht="33.75" customHeight="1">
      <c r="A61" s="266"/>
      <c r="B61" s="136" t="s">
        <v>152</v>
      </c>
      <c r="C61" s="185">
        <f>C59+C60</f>
        <v>34.94299999999996</v>
      </c>
      <c r="D61" s="185">
        <f>D59+D60</f>
        <v>89.51419999999983</v>
      </c>
      <c r="E61" s="141"/>
      <c r="F61" s="141"/>
      <c r="G61" s="141"/>
      <c r="H61" s="142"/>
      <c r="I61" s="94"/>
    </row>
    <row r="62" spans="1:9" ht="19.5" customHeight="1">
      <c r="A62" s="144">
        <v>5</v>
      </c>
      <c r="B62" s="258" t="s">
        <v>90</v>
      </c>
      <c r="C62" s="259"/>
      <c r="D62" s="259"/>
      <c r="E62" s="259"/>
      <c r="F62" s="259"/>
      <c r="G62" s="259"/>
      <c r="H62" s="260"/>
      <c r="I62" s="94"/>
    </row>
    <row r="63" spans="1:9" ht="19.5" customHeight="1">
      <c r="A63" s="90"/>
      <c r="B63" s="94"/>
      <c r="C63" s="94"/>
      <c r="D63" s="94"/>
      <c r="E63" s="94"/>
      <c r="F63" s="94"/>
      <c r="G63" s="94"/>
      <c r="H63" s="94"/>
      <c r="I63" s="94"/>
    </row>
    <row r="64" spans="1:9" ht="15" customHeight="1">
      <c r="A64" s="121"/>
      <c r="B64" s="32"/>
      <c r="C64" s="32"/>
      <c r="D64" s="238" t="s">
        <v>91</v>
      </c>
      <c r="E64" s="238"/>
      <c r="F64" s="238"/>
      <c r="G64" s="238"/>
      <c r="H64" s="238"/>
      <c r="I64" s="84"/>
    </row>
    <row r="65" spans="1:9" ht="15" customHeight="1">
      <c r="A65" s="122"/>
      <c r="B65" s="24"/>
      <c r="C65" s="24"/>
      <c r="D65" s="34"/>
      <c r="E65" s="34"/>
      <c r="F65" s="34"/>
      <c r="G65" s="34"/>
      <c r="H65" s="33"/>
      <c r="I65" s="33"/>
    </row>
    <row r="66" spans="1:9" ht="15" customHeight="1">
      <c r="A66" s="122"/>
      <c r="B66" s="24"/>
      <c r="C66" s="24"/>
      <c r="D66" s="34"/>
      <c r="E66" s="34"/>
      <c r="F66" s="34"/>
      <c r="G66" s="34"/>
      <c r="H66" s="33"/>
      <c r="I66" s="33"/>
    </row>
    <row r="67" spans="1:9" ht="15" customHeight="1">
      <c r="A67" s="123"/>
      <c r="B67" s="35"/>
      <c r="C67" s="36"/>
      <c r="D67" s="37"/>
      <c r="E67" s="37"/>
      <c r="F67" s="37"/>
      <c r="G67" s="37"/>
      <c r="H67" s="33"/>
      <c r="I67" s="33"/>
    </row>
    <row r="68" spans="1:9" ht="15" customHeight="1">
      <c r="A68" s="123"/>
      <c r="B68" s="35"/>
      <c r="C68" s="36"/>
      <c r="D68" s="238" t="s">
        <v>92</v>
      </c>
      <c r="E68" s="238"/>
      <c r="F68" s="238"/>
      <c r="G68" s="238"/>
      <c r="H68" s="238"/>
      <c r="I68" s="84"/>
    </row>
    <row r="69" spans="1:9" ht="15" customHeight="1">
      <c r="A69" s="257" t="s">
        <v>84</v>
      </c>
      <c r="B69" s="257"/>
      <c r="C69" s="35"/>
      <c r="D69" s="238" t="s">
        <v>93</v>
      </c>
      <c r="E69" s="238"/>
      <c r="F69" s="238"/>
      <c r="G69" s="238"/>
      <c r="H69" s="238"/>
      <c r="I69" s="84"/>
    </row>
    <row r="70" spans="1:9" ht="15" customHeight="1">
      <c r="A70" s="257" t="s">
        <v>209</v>
      </c>
      <c r="B70" s="257"/>
      <c r="C70" s="35"/>
      <c r="D70" s="238" t="s">
        <v>94</v>
      </c>
      <c r="E70" s="238"/>
      <c r="F70" s="238"/>
      <c r="G70" s="238"/>
      <c r="H70" s="238"/>
      <c r="I70" s="84"/>
    </row>
    <row r="71" spans="1:9" ht="38.25" customHeight="1">
      <c r="A71" s="36"/>
      <c r="B71" s="36"/>
      <c r="C71" s="35"/>
      <c r="D71" s="84"/>
      <c r="E71" s="84"/>
      <c r="F71" s="84"/>
      <c r="G71" s="184" t="s">
        <v>197</v>
      </c>
      <c r="H71" s="84"/>
      <c r="I71" s="84"/>
    </row>
    <row r="73" ht="15.75">
      <c r="B73" s="182" t="s">
        <v>182</v>
      </c>
    </row>
    <row r="74" ht="15.75">
      <c r="B74" s="181"/>
    </row>
    <row r="76" spans="2:9" ht="15.75">
      <c r="B76" s="268" t="s">
        <v>191</v>
      </c>
      <c r="C76" s="268"/>
      <c r="D76" s="35"/>
      <c r="E76" s="267" t="s">
        <v>190</v>
      </c>
      <c r="F76" s="267"/>
      <c r="G76" s="35"/>
      <c r="H76" s="35"/>
      <c r="I76" s="35"/>
    </row>
    <row r="77" spans="2:7" ht="15.75">
      <c r="B77" s="268" t="s">
        <v>210</v>
      </c>
      <c r="C77" s="269"/>
      <c r="D77" s="35"/>
      <c r="E77" s="267" t="s">
        <v>192</v>
      </c>
      <c r="F77" s="267"/>
      <c r="G77" s="35"/>
    </row>
    <row r="78" spans="4:7" ht="15.75">
      <c r="D78" s="35"/>
      <c r="E78" s="267" t="s">
        <v>193</v>
      </c>
      <c r="F78" s="267"/>
      <c r="G78" s="35"/>
    </row>
    <row r="79" spans="4:7" ht="15">
      <c r="D79" s="35"/>
      <c r="E79" s="35"/>
      <c r="F79" s="35"/>
      <c r="G79" s="35"/>
    </row>
    <row r="80" ht="15">
      <c r="E80" s="9">
        <f>E79-D79</f>
        <v>0</v>
      </c>
    </row>
    <row r="81" spans="4:5" ht="15">
      <c r="D81" s="9">
        <f>'[1]FInal as 30-09-2017'!$F$19</f>
        <v>-742933.45936</v>
      </c>
      <c r="E81" s="9">
        <f>'[1]FInal as 30-09-2017'!$H$19</f>
        <v>-3837.8140000000203</v>
      </c>
    </row>
    <row r="82" ht="15">
      <c r="E82" s="9">
        <f>E81-D81</f>
        <v>739095.64536</v>
      </c>
    </row>
  </sheetData>
  <sheetProtection/>
  <mergeCells count="35">
    <mergeCell ref="A58:A61"/>
    <mergeCell ref="E78:F78"/>
    <mergeCell ref="A1:H1"/>
    <mergeCell ref="C13:E13"/>
    <mergeCell ref="A13:B15"/>
    <mergeCell ref="A9:H9"/>
    <mergeCell ref="A10:H10"/>
    <mergeCell ref="A50:H50"/>
    <mergeCell ref="D68:H68"/>
    <mergeCell ref="A70:B70"/>
    <mergeCell ref="A69:B69"/>
    <mergeCell ref="E77:F77"/>
    <mergeCell ref="B77:C77"/>
    <mergeCell ref="D64:H64"/>
    <mergeCell ref="E76:F76"/>
    <mergeCell ref="B76:C76"/>
    <mergeCell ref="D70:H70"/>
    <mergeCell ref="A2:H2"/>
    <mergeCell ref="A3:H3"/>
    <mergeCell ref="A11:H11"/>
    <mergeCell ref="A8:H8"/>
    <mergeCell ref="D69:H69"/>
    <mergeCell ref="A6:H6"/>
    <mergeCell ref="A7:H7"/>
    <mergeCell ref="B62:H62"/>
    <mergeCell ref="B56:H56"/>
    <mergeCell ref="A4:H4"/>
    <mergeCell ref="A5:H5"/>
    <mergeCell ref="A52:H52"/>
    <mergeCell ref="B57:H57"/>
    <mergeCell ref="B55:H55"/>
    <mergeCell ref="A12:H12"/>
    <mergeCell ref="B53:H54"/>
    <mergeCell ref="A46:H46"/>
    <mergeCell ref="A53:A54"/>
  </mergeCells>
  <printOptions/>
  <pageMargins left="0.99" right="0.59" top="0.98" bottom="0.37" header="0.21" footer="0.24"/>
  <pageSetup fitToHeight="1" fitToWidth="1" horizontalDpi="300" verticalDpi="300" orientation="portrait" paperSize="9" scale="6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9">
      <selection activeCell="A1" sqref="A1:E34"/>
    </sheetView>
  </sheetViews>
  <sheetFormatPr defaultColWidth="9.140625" defaultRowHeight="15"/>
  <cols>
    <col min="1" max="1" width="4.140625" style="15" customWidth="1"/>
    <col min="2" max="2" width="60.7109375" style="15" customWidth="1"/>
    <col min="3" max="5" width="17.8515625" style="15" customWidth="1"/>
    <col min="6" max="16384" width="9.140625" style="15" customWidth="1"/>
  </cols>
  <sheetData>
    <row r="1" spans="1:5" ht="12.75">
      <c r="A1" s="306"/>
      <c r="B1" s="306"/>
      <c r="C1" s="306"/>
      <c r="D1" s="306"/>
      <c r="E1" s="306"/>
    </row>
    <row r="2" spans="1:5" ht="9.75" customHeight="1">
      <c r="A2" s="42"/>
      <c r="B2" s="43"/>
      <c r="C2" s="43"/>
      <c r="D2" s="43"/>
      <c r="E2" s="44"/>
    </row>
    <row r="3" spans="1:5" ht="18" customHeight="1">
      <c r="A3" s="310" t="s">
        <v>158</v>
      </c>
      <c r="B3" s="311"/>
      <c r="C3" s="311"/>
      <c r="D3" s="311"/>
      <c r="E3" s="312"/>
    </row>
    <row r="4" spans="1:5" ht="18" customHeight="1">
      <c r="A4" s="212" t="s">
        <v>170</v>
      </c>
      <c r="B4" s="213"/>
      <c r="C4" s="213"/>
      <c r="D4" s="213"/>
      <c r="E4" s="214"/>
    </row>
    <row r="5" spans="1:5" ht="15" customHeight="1">
      <c r="A5" s="303" t="s">
        <v>153</v>
      </c>
      <c r="B5" s="304"/>
      <c r="C5" s="304"/>
      <c r="D5" s="304"/>
      <c r="E5" s="305"/>
    </row>
    <row r="6" spans="1:5" ht="15" customHeight="1">
      <c r="A6" s="303" t="s">
        <v>154</v>
      </c>
      <c r="B6" s="304"/>
      <c r="C6" s="304"/>
      <c r="D6" s="304"/>
      <c r="E6" s="305"/>
    </row>
    <row r="7" spans="1:5" ht="15" customHeight="1">
      <c r="A7" s="303" t="s">
        <v>155</v>
      </c>
      <c r="B7" s="304"/>
      <c r="C7" s="304"/>
      <c r="D7" s="304"/>
      <c r="E7" s="305"/>
    </row>
    <row r="8" spans="1:5" ht="15" customHeight="1">
      <c r="A8" s="303" t="s">
        <v>156</v>
      </c>
      <c r="B8" s="304"/>
      <c r="C8" s="304"/>
      <c r="D8" s="304"/>
      <c r="E8" s="305"/>
    </row>
    <row r="9" spans="1:5" ht="15" customHeight="1">
      <c r="A9" s="303" t="s">
        <v>157</v>
      </c>
      <c r="B9" s="304"/>
      <c r="C9" s="304"/>
      <c r="D9" s="304"/>
      <c r="E9" s="305"/>
    </row>
    <row r="10" spans="1:5" ht="15" customHeight="1">
      <c r="A10" s="303" t="s">
        <v>169</v>
      </c>
      <c r="B10" s="304"/>
      <c r="C10" s="304"/>
      <c r="D10" s="304"/>
      <c r="E10" s="305"/>
    </row>
    <row r="11" spans="1:5" ht="18" customHeight="1">
      <c r="A11" s="307"/>
      <c r="B11" s="308"/>
      <c r="C11" s="308"/>
      <c r="D11" s="308"/>
      <c r="E11" s="309"/>
    </row>
    <row r="12" spans="1:5" ht="18" customHeight="1">
      <c r="A12" s="295" t="s">
        <v>227</v>
      </c>
      <c r="B12" s="296"/>
      <c r="C12" s="296"/>
      <c r="D12" s="296"/>
      <c r="E12" s="297"/>
    </row>
    <row r="13" spans="1:5" ht="18" customHeight="1">
      <c r="A13" s="298"/>
      <c r="B13" s="299"/>
      <c r="C13" s="299"/>
      <c r="D13" s="299"/>
      <c r="E13" s="300"/>
    </row>
    <row r="14" spans="1:5" ht="30" customHeight="1">
      <c r="A14" s="280" t="s">
        <v>0</v>
      </c>
      <c r="B14" s="281"/>
      <c r="C14" s="16" t="s">
        <v>30</v>
      </c>
      <c r="D14" s="17" t="s">
        <v>211</v>
      </c>
      <c r="E14" s="18" t="s">
        <v>30</v>
      </c>
    </row>
    <row r="15" spans="1:5" ht="34.5" customHeight="1">
      <c r="A15" s="282"/>
      <c r="B15" s="283"/>
      <c r="C15" s="19" t="s">
        <v>207</v>
      </c>
      <c r="D15" s="19" t="s">
        <v>208</v>
      </c>
      <c r="E15" s="19" t="s">
        <v>217</v>
      </c>
    </row>
    <row r="16" spans="1:5" ht="34.5" customHeight="1">
      <c r="A16" s="20">
        <v>1</v>
      </c>
      <c r="B16" s="25" t="s">
        <v>88</v>
      </c>
      <c r="C16" s="69">
        <f>+'Profit &amp; Loss'!C18</f>
        <v>1762.2600000000002</v>
      </c>
      <c r="D16" s="70">
        <f>+'Profit &amp; Loss'!F18</f>
        <v>5527.2510865</v>
      </c>
      <c r="E16" s="70">
        <f>+'Profit &amp; Loss'!E18</f>
        <v>1253.046</v>
      </c>
    </row>
    <row r="17" spans="1:5" ht="34.5" customHeight="1">
      <c r="A17" s="17">
        <v>2</v>
      </c>
      <c r="B17" s="26" t="s">
        <v>148</v>
      </c>
      <c r="C17" s="71">
        <f>+'Profit &amp; Loss'!C32</f>
        <v>67.13000000000011</v>
      </c>
      <c r="D17" s="72">
        <f>+'Profit &amp; Loss'!F32</f>
        <v>243.83987980000074</v>
      </c>
      <c r="E17" s="72">
        <f>+'Profit &amp; Loss'!E32</f>
        <v>51.212999999999965</v>
      </c>
    </row>
    <row r="18" spans="1:5" ht="34.5" customHeight="1">
      <c r="A18" s="20">
        <v>3</v>
      </c>
      <c r="B18" s="26" t="s">
        <v>145</v>
      </c>
      <c r="C18" s="71">
        <f>+'Profit &amp; Loss'!C38</f>
        <v>43.30830000000011</v>
      </c>
      <c r="D18" s="72">
        <f>+'Profit &amp; Loss'!F38</f>
        <v>162.56817980000073</v>
      </c>
      <c r="E18" s="72">
        <f>+'Profit &amp; Loss'!E38</f>
        <v>35.392999999999965</v>
      </c>
    </row>
    <row r="19" spans="1:5" ht="52.5" customHeight="1">
      <c r="A19" s="17">
        <v>4</v>
      </c>
      <c r="B19" s="22" t="s">
        <v>147</v>
      </c>
      <c r="C19" s="71">
        <f>+'Profit &amp; Loss'!C40</f>
        <v>43.968300000000106</v>
      </c>
      <c r="D19" s="72">
        <f>+'Profit &amp; Loss'!F40</f>
        <v>165.15817980000074</v>
      </c>
      <c r="E19" s="72">
        <f>+'Profit &amp; Loss'!E40</f>
        <v>34.94299999999996</v>
      </c>
    </row>
    <row r="20" spans="1:5" ht="30" customHeight="1">
      <c r="A20" s="20">
        <v>5</v>
      </c>
      <c r="B20" s="41" t="s">
        <v>89</v>
      </c>
      <c r="C20" s="72">
        <v>430.02</v>
      </c>
      <c r="D20" s="72">
        <v>430.02</v>
      </c>
      <c r="E20" s="72">
        <v>430.02</v>
      </c>
    </row>
    <row r="21" spans="1:5" ht="46.5" customHeight="1">
      <c r="A21" s="20">
        <v>6</v>
      </c>
      <c r="B21" s="41" t="s">
        <v>224</v>
      </c>
      <c r="C21" s="72">
        <v>598.42</v>
      </c>
      <c r="D21" s="72">
        <v>598.42</v>
      </c>
      <c r="E21" s="72">
        <v>506.12</v>
      </c>
    </row>
    <row r="22" spans="1:5" s="28" customFormat="1" ht="33" customHeight="1">
      <c r="A22" s="17">
        <v>7</v>
      </c>
      <c r="B22" s="27" t="s">
        <v>146</v>
      </c>
      <c r="C22" s="69">
        <f>+'Profit &amp; Loss'!C45</f>
        <v>1.0224710478582417</v>
      </c>
      <c r="D22" s="69">
        <f>+'Profit &amp; Loss'!F44</f>
        <v>3.8407092646853807</v>
      </c>
      <c r="E22" s="69">
        <f>+'Profit &amp; Loss'!E44</f>
        <v>0.812590112087809</v>
      </c>
    </row>
    <row r="23" spans="1:5" ht="18" customHeight="1">
      <c r="A23" s="284" t="s">
        <v>81</v>
      </c>
      <c r="B23" s="285"/>
      <c r="C23" s="285"/>
      <c r="D23" s="285"/>
      <c r="E23" s="286"/>
    </row>
    <row r="24" spans="1:5" ht="81" customHeight="1">
      <c r="A24" s="21">
        <v>1</v>
      </c>
      <c r="B24" s="287" t="s">
        <v>218</v>
      </c>
      <c r="C24" s="288"/>
      <c r="D24" s="288"/>
      <c r="E24" s="289"/>
    </row>
    <row r="25" spans="1:5" ht="69.75" customHeight="1">
      <c r="A25" s="137">
        <v>2</v>
      </c>
      <c r="B25" s="277" t="s">
        <v>181</v>
      </c>
      <c r="C25" s="278"/>
      <c r="D25" s="278"/>
      <c r="E25" s="279"/>
    </row>
    <row r="26" spans="1:5" ht="34.5" customHeight="1">
      <c r="A26" s="21">
        <v>3</v>
      </c>
      <c r="B26" s="277" t="s">
        <v>219</v>
      </c>
      <c r="C26" s="278"/>
      <c r="D26" s="278"/>
      <c r="E26" s="279"/>
    </row>
    <row r="27" spans="1:5" ht="69" customHeight="1">
      <c r="A27" s="23">
        <v>4</v>
      </c>
      <c r="B27" s="290" t="s">
        <v>212</v>
      </c>
      <c r="C27" s="291"/>
      <c r="D27" s="291"/>
      <c r="E27" s="292"/>
    </row>
    <row r="28" spans="1:5" ht="21.75" customHeight="1">
      <c r="A28" s="173"/>
      <c r="B28" s="138"/>
      <c r="C28" s="138"/>
      <c r="D28" s="138"/>
      <c r="E28" s="174"/>
    </row>
    <row r="29" spans="1:5" ht="15.75" customHeight="1">
      <c r="A29" s="175"/>
      <c r="B29" s="176"/>
      <c r="C29" s="293" t="s">
        <v>82</v>
      </c>
      <c r="D29" s="293"/>
      <c r="E29" s="294"/>
    </row>
    <row r="30" spans="1:5" ht="19.5" customHeight="1">
      <c r="A30" s="175"/>
      <c r="B30" s="176"/>
      <c r="C30" s="176"/>
      <c r="D30" s="176"/>
      <c r="E30" s="177"/>
    </row>
    <row r="31" spans="1:5" ht="19.5" customHeight="1">
      <c r="A31" s="175"/>
      <c r="B31" s="176"/>
      <c r="C31" s="176"/>
      <c r="D31" s="176"/>
      <c r="E31" s="178"/>
    </row>
    <row r="32" spans="1:5" ht="15.75" customHeight="1">
      <c r="A32" s="179"/>
      <c r="B32" s="180"/>
      <c r="C32" s="293" t="s">
        <v>83</v>
      </c>
      <c r="D32" s="293"/>
      <c r="E32" s="294"/>
    </row>
    <row r="33" spans="1:5" ht="15.75" customHeight="1">
      <c r="A33" s="301" t="s">
        <v>84</v>
      </c>
      <c r="B33" s="302"/>
      <c r="C33" s="293" t="s">
        <v>85</v>
      </c>
      <c r="D33" s="293"/>
      <c r="E33" s="294"/>
    </row>
    <row r="34" spans="1:5" ht="15.75" customHeight="1">
      <c r="A34" s="273" t="s">
        <v>200</v>
      </c>
      <c r="B34" s="274"/>
      <c r="C34" s="275" t="s">
        <v>86</v>
      </c>
      <c r="D34" s="275"/>
      <c r="E34" s="276"/>
    </row>
    <row r="35" ht="18" customHeight="1"/>
    <row r="36" ht="18" customHeight="1"/>
    <row r="37" ht="18" customHeight="1"/>
    <row r="38" ht="18" customHeight="1"/>
    <row r="39" ht="18" customHeight="1"/>
    <row r="40" ht="15.75" customHeight="1"/>
    <row r="41" ht="18" customHeight="1"/>
    <row r="42" ht="18" customHeight="1"/>
    <row r="43" ht="15.75" customHeight="1"/>
    <row r="44" ht="15.75" customHeight="1"/>
    <row r="45" ht="15" customHeight="1"/>
  </sheetData>
  <sheetProtection/>
  <mergeCells count="24">
    <mergeCell ref="A1:E1"/>
    <mergeCell ref="A11:E11"/>
    <mergeCell ref="A3:E3"/>
    <mergeCell ref="A4:E4"/>
    <mergeCell ref="A5:E5"/>
    <mergeCell ref="A6:E6"/>
    <mergeCell ref="A12:E12"/>
    <mergeCell ref="A13:E13"/>
    <mergeCell ref="A33:B33"/>
    <mergeCell ref="C33:E33"/>
    <mergeCell ref="B25:E25"/>
    <mergeCell ref="A7:E7"/>
    <mergeCell ref="A8:E8"/>
    <mergeCell ref="A9:E9"/>
    <mergeCell ref="A10:E10"/>
    <mergeCell ref="A34:B34"/>
    <mergeCell ref="C34:E34"/>
    <mergeCell ref="B26:E26"/>
    <mergeCell ref="A14:B15"/>
    <mergeCell ref="A23:E23"/>
    <mergeCell ref="B24:E24"/>
    <mergeCell ref="B27:E27"/>
    <mergeCell ref="C29:E29"/>
    <mergeCell ref="C32:E32"/>
  </mergeCells>
  <printOptions horizontalCentered="1"/>
  <pageMargins left="0.48" right="0.28" top="0.41" bottom="0.34" header="0.24" footer="0.17"/>
  <pageSetup fitToHeight="1" fitToWidth="1"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N27"/>
  <sheetViews>
    <sheetView zoomScalePageLayoutView="0" workbookViewId="0" topLeftCell="A13">
      <selection activeCell="A1" sqref="A1:N65"/>
    </sheetView>
  </sheetViews>
  <sheetFormatPr defaultColWidth="9.140625" defaultRowHeight="15"/>
  <cols>
    <col min="1" max="1" width="25.00390625" style="58" customWidth="1"/>
    <col min="2" max="3" width="14.7109375" style="58" customWidth="1"/>
    <col min="4" max="4" width="11.28125" style="58" bestFit="1" customWidth="1"/>
    <col min="5" max="5" width="9.7109375" style="58" bestFit="1" customWidth="1"/>
    <col min="6" max="6" width="10.140625" style="58" customWidth="1"/>
    <col min="7" max="8" width="11.8515625" style="58" customWidth="1"/>
    <col min="9" max="9" width="10.421875" style="58" customWidth="1"/>
    <col min="10" max="10" width="12.28125" style="58" customWidth="1"/>
    <col min="11" max="11" width="11.57421875" style="58" customWidth="1"/>
    <col min="12" max="12" width="9.140625" style="58" customWidth="1"/>
    <col min="13" max="13" width="9.7109375" style="58" customWidth="1"/>
    <col min="14" max="16384" width="9.140625" style="58" customWidth="1"/>
  </cols>
  <sheetData>
    <row r="1" spans="1:14" ht="20.25" customHeight="1">
      <c r="A1" s="313" t="s">
        <v>95</v>
      </c>
      <c r="B1" s="314"/>
      <c r="C1" s="314"/>
      <c r="D1" s="314"/>
      <c r="E1" s="314"/>
      <c r="F1" s="314"/>
      <c r="G1" s="314"/>
      <c r="H1" s="314"/>
      <c r="I1" s="314"/>
      <c r="J1" s="314"/>
      <c r="K1" s="314"/>
      <c r="L1" s="314"/>
      <c r="M1" s="314"/>
      <c r="N1" s="315"/>
    </row>
    <row r="2" spans="1:14" ht="18" customHeight="1">
      <c r="A2" s="321" t="s">
        <v>96</v>
      </c>
      <c r="B2" s="322"/>
      <c r="C2" s="322"/>
      <c r="D2" s="322"/>
      <c r="E2" s="322"/>
      <c r="F2" s="322"/>
      <c r="G2" s="322"/>
      <c r="H2" s="322"/>
      <c r="I2" s="322"/>
      <c r="J2" s="322"/>
      <c r="K2" s="322"/>
      <c r="L2" s="322"/>
      <c r="M2" s="322"/>
      <c r="N2" s="323"/>
    </row>
    <row r="3" spans="1:14" ht="15.75">
      <c r="A3" s="324" t="s">
        <v>107</v>
      </c>
      <c r="B3" s="325"/>
      <c r="C3" s="325"/>
      <c r="D3" s="325"/>
      <c r="E3" s="325"/>
      <c r="F3" s="325"/>
      <c r="G3" s="325"/>
      <c r="H3" s="325"/>
      <c r="I3" s="325"/>
      <c r="J3" s="325"/>
      <c r="K3" s="325"/>
      <c r="L3" s="325"/>
      <c r="M3" s="325"/>
      <c r="N3" s="326"/>
    </row>
    <row r="4" spans="1:14" ht="15.75">
      <c r="A4" s="324" t="s">
        <v>97</v>
      </c>
      <c r="B4" s="325"/>
      <c r="C4" s="325"/>
      <c r="D4" s="325"/>
      <c r="E4" s="325"/>
      <c r="F4" s="325"/>
      <c r="G4" s="325"/>
      <c r="H4" s="325"/>
      <c r="I4" s="325"/>
      <c r="J4" s="325"/>
      <c r="K4" s="325"/>
      <c r="L4" s="325"/>
      <c r="M4" s="325"/>
      <c r="N4" s="326"/>
    </row>
    <row r="5" spans="1:14" ht="15.75">
      <c r="A5" s="324" t="s">
        <v>98</v>
      </c>
      <c r="B5" s="325"/>
      <c r="C5" s="325"/>
      <c r="D5" s="325"/>
      <c r="E5" s="325"/>
      <c r="F5" s="325"/>
      <c r="G5" s="325"/>
      <c r="H5" s="325"/>
      <c r="I5" s="325"/>
      <c r="J5" s="325"/>
      <c r="K5" s="325"/>
      <c r="L5" s="325"/>
      <c r="M5" s="325"/>
      <c r="N5" s="326"/>
    </row>
    <row r="6" spans="1:14" ht="15.75">
      <c r="A6" s="324" t="s">
        <v>99</v>
      </c>
      <c r="B6" s="325"/>
      <c r="C6" s="325"/>
      <c r="D6" s="325"/>
      <c r="E6" s="325"/>
      <c r="F6" s="325"/>
      <c r="G6" s="325"/>
      <c r="H6" s="325"/>
      <c r="I6" s="325"/>
      <c r="J6" s="325"/>
      <c r="K6" s="325"/>
      <c r="L6" s="325"/>
      <c r="M6" s="325"/>
      <c r="N6" s="326"/>
    </row>
    <row r="7" spans="1:14" ht="15.75">
      <c r="A7" s="324" t="s">
        <v>100</v>
      </c>
      <c r="B7" s="325"/>
      <c r="C7" s="325"/>
      <c r="D7" s="325"/>
      <c r="E7" s="325"/>
      <c r="F7" s="325"/>
      <c r="G7" s="325"/>
      <c r="H7" s="325"/>
      <c r="I7" s="325"/>
      <c r="J7" s="325"/>
      <c r="K7" s="325"/>
      <c r="L7" s="325"/>
      <c r="M7" s="325"/>
      <c r="N7" s="326"/>
    </row>
    <row r="8" spans="1:14" ht="15.75">
      <c r="A8" s="324" t="s">
        <v>101</v>
      </c>
      <c r="B8" s="325"/>
      <c r="C8" s="325"/>
      <c r="D8" s="325"/>
      <c r="E8" s="325"/>
      <c r="F8" s="325"/>
      <c r="G8" s="325"/>
      <c r="H8" s="325"/>
      <c r="I8" s="325"/>
      <c r="J8" s="325"/>
      <c r="K8" s="325"/>
      <c r="L8" s="325"/>
      <c r="M8" s="325"/>
      <c r="N8" s="326"/>
    </row>
    <row r="9" spans="1:14" ht="15.75">
      <c r="A9" s="29"/>
      <c r="B9" s="4"/>
      <c r="C9" s="4"/>
      <c r="D9" s="4"/>
      <c r="E9" s="4"/>
      <c r="F9" s="4"/>
      <c r="G9" s="59"/>
      <c r="H9" s="59"/>
      <c r="I9" s="59"/>
      <c r="J9" s="59"/>
      <c r="K9" s="59"/>
      <c r="L9" s="59"/>
      <c r="M9" s="59"/>
      <c r="N9" s="60"/>
    </row>
    <row r="10" spans="1:14" ht="18">
      <c r="A10" s="61" t="s">
        <v>53</v>
      </c>
      <c r="B10" s="62"/>
      <c r="C10" s="62"/>
      <c r="D10" s="62"/>
      <c r="E10" s="62"/>
      <c r="F10" s="62"/>
      <c r="G10" s="62"/>
      <c r="H10" s="62"/>
      <c r="I10" s="62"/>
      <c r="J10" s="59"/>
      <c r="K10" s="59"/>
      <c r="L10" s="59"/>
      <c r="M10" s="59"/>
      <c r="N10" s="60"/>
    </row>
    <row r="11" spans="1:14" ht="18">
      <c r="A11" s="61" t="s">
        <v>111</v>
      </c>
      <c r="B11" s="62"/>
      <c r="C11" s="62"/>
      <c r="D11" s="62"/>
      <c r="E11" s="62"/>
      <c r="F11" s="62"/>
      <c r="G11" s="62"/>
      <c r="H11" s="62"/>
      <c r="I11" s="62"/>
      <c r="J11" s="59"/>
      <c r="K11" s="59"/>
      <c r="L11" s="59"/>
      <c r="M11" s="59"/>
      <c r="N11" s="60"/>
    </row>
    <row r="12" spans="1:14" ht="15">
      <c r="A12" s="68" t="s">
        <v>54</v>
      </c>
      <c r="B12" s="59"/>
      <c r="C12" s="59"/>
      <c r="D12" s="59"/>
      <c r="E12" s="59"/>
      <c r="F12" s="59"/>
      <c r="G12" s="59"/>
      <c r="H12" s="59"/>
      <c r="I12" s="59"/>
      <c r="J12" s="59"/>
      <c r="K12" s="59"/>
      <c r="L12" s="59"/>
      <c r="M12" s="59"/>
      <c r="N12" s="60"/>
    </row>
    <row r="13" spans="1:14" ht="60" customHeight="1">
      <c r="A13" s="45" t="s">
        <v>55</v>
      </c>
      <c r="B13" s="45" t="s">
        <v>50</v>
      </c>
      <c r="C13" s="45" t="s">
        <v>56</v>
      </c>
      <c r="D13" s="63"/>
      <c r="E13" s="63"/>
      <c r="F13" s="63"/>
      <c r="G13" s="63"/>
      <c r="H13" s="63"/>
      <c r="I13" s="59"/>
      <c r="J13" s="59"/>
      <c r="K13" s="59"/>
      <c r="L13" s="59"/>
      <c r="M13" s="59"/>
      <c r="N13" s="60"/>
    </row>
    <row r="14" spans="1:14" ht="15">
      <c r="A14" s="67">
        <v>430.02</v>
      </c>
      <c r="B14" s="67">
        <v>0</v>
      </c>
      <c r="C14" s="67">
        <f>A14-B14</f>
        <v>430.02</v>
      </c>
      <c r="D14" s="59"/>
      <c r="E14" s="59"/>
      <c r="F14" s="59"/>
      <c r="G14" s="59"/>
      <c r="H14" s="59"/>
      <c r="I14" s="59"/>
      <c r="J14" s="59"/>
      <c r="K14" s="59"/>
      <c r="L14" s="59"/>
      <c r="M14" s="59"/>
      <c r="N14" s="60"/>
    </row>
    <row r="15" spans="1:14" ht="15">
      <c r="A15" s="79"/>
      <c r="B15" s="80"/>
      <c r="C15" s="80"/>
      <c r="D15" s="59"/>
      <c r="E15" s="59"/>
      <c r="F15" s="59"/>
      <c r="G15" s="59"/>
      <c r="H15" s="59"/>
      <c r="I15" s="59"/>
      <c r="J15" s="59"/>
      <c r="K15" s="59"/>
      <c r="L15" s="59"/>
      <c r="M15" s="59"/>
      <c r="N15" s="60"/>
    </row>
    <row r="16" spans="1:14" ht="15">
      <c r="A16" s="68" t="s">
        <v>57</v>
      </c>
      <c r="B16" s="59"/>
      <c r="C16" s="59"/>
      <c r="D16" s="59"/>
      <c r="E16" s="59"/>
      <c r="F16" s="59"/>
      <c r="G16" s="59"/>
      <c r="H16" s="59"/>
      <c r="I16" s="59"/>
      <c r="J16" s="59"/>
      <c r="K16" s="59"/>
      <c r="L16" s="59"/>
      <c r="M16" s="59"/>
      <c r="N16" s="60"/>
    </row>
    <row r="17" spans="1:14" ht="60" customHeight="1">
      <c r="A17" s="319" t="s">
        <v>58</v>
      </c>
      <c r="B17" s="319" t="s">
        <v>59</v>
      </c>
      <c r="C17" s="316" t="s">
        <v>60</v>
      </c>
      <c r="D17" s="317"/>
      <c r="E17" s="317"/>
      <c r="F17" s="318"/>
      <c r="G17" s="319" t="s">
        <v>61</v>
      </c>
      <c r="H17" s="319" t="s">
        <v>62</v>
      </c>
      <c r="I17" s="319" t="s">
        <v>63</v>
      </c>
      <c r="J17" s="319" t="s">
        <v>64</v>
      </c>
      <c r="K17" s="319" t="s">
        <v>67</v>
      </c>
      <c r="L17" s="319" t="s">
        <v>65</v>
      </c>
      <c r="M17" s="319" t="s">
        <v>66</v>
      </c>
      <c r="N17" s="319" t="s">
        <v>68</v>
      </c>
    </row>
    <row r="18" spans="1:14" ht="60" customHeight="1">
      <c r="A18" s="320"/>
      <c r="B18" s="320"/>
      <c r="C18" s="45" t="s">
        <v>77</v>
      </c>
      <c r="D18" s="45" t="s">
        <v>69</v>
      </c>
      <c r="E18" s="45" t="s">
        <v>70</v>
      </c>
      <c r="F18" s="45" t="s">
        <v>71</v>
      </c>
      <c r="G18" s="320"/>
      <c r="H18" s="320"/>
      <c r="I18" s="320"/>
      <c r="J18" s="320"/>
      <c r="K18" s="320"/>
      <c r="L18" s="320"/>
      <c r="M18" s="320"/>
      <c r="N18" s="320"/>
    </row>
    <row r="19" spans="1:14" ht="28.5">
      <c r="A19" s="6" t="s">
        <v>55</v>
      </c>
      <c r="B19" s="64">
        <v>0</v>
      </c>
      <c r="C19" s="64">
        <v>435.86</v>
      </c>
      <c r="D19" s="64">
        <v>0</v>
      </c>
      <c r="E19" s="64">
        <v>0</v>
      </c>
      <c r="F19" s="64">
        <v>0</v>
      </c>
      <c r="G19" s="64">
        <v>0</v>
      </c>
      <c r="H19" s="64">
        <v>0</v>
      </c>
      <c r="I19" s="64">
        <v>0</v>
      </c>
      <c r="J19" s="64">
        <v>0</v>
      </c>
      <c r="K19" s="64">
        <v>0</v>
      </c>
      <c r="L19" s="64">
        <v>0</v>
      </c>
      <c r="M19" s="64">
        <v>0</v>
      </c>
      <c r="N19" s="64">
        <f>SUM(B19:M19)</f>
        <v>435.86</v>
      </c>
    </row>
    <row r="20" spans="1:14" ht="42.75">
      <c r="A20" s="6" t="s">
        <v>72</v>
      </c>
      <c r="B20" s="64">
        <v>0</v>
      </c>
      <c r="C20" s="64">
        <v>0</v>
      </c>
      <c r="D20" s="64">
        <v>0</v>
      </c>
      <c r="E20" s="64">
        <v>0</v>
      </c>
      <c r="F20" s="64">
        <v>0</v>
      </c>
      <c r="G20" s="64">
        <v>0</v>
      </c>
      <c r="H20" s="64">
        <v>0</v>
      </c>
      <c r="I20" s="64">
        <v>0</v>
      </c>
      <c r="J20" s="64">
        <v>0</v>
      </c>
      <c r="K20" s="64">
        <v>0</v>
      </c>
      <c r="L20" s="64">
        <v>0</v>
      </c>
      <c r="M20" s="64">
        <v>0</v>
      </c>
      <c r="N20" s="64">
        <f aca="true" t="shared" si="0" ref="N20:N26">SUM(B20:M20)</f>
        <v>0</v>
      </c>
    </row>
    <row r="21" spans="1:14" ht="42.75">
      <c r="A21" s="6" t="s">
        <v>73</v>
      </c>
      <c r="B21" s="64">
        <v>0</v>
      </c>
      <c r="C21" s="64">
        <v>0</v>
      </c>
      <c r="D21" s="64">
        <v>0</v>
      </c>
      <c r="E21" s="64">
        <v>0</v>
      </c>
      <c r="F21" s="64">
        <v>0</v>
      </c>
      <c r="G21" s="64">
        <v>0</v>
      </c>
      <c r="H21" s="64">
        <v>0</v>
      </c>
      <c r="I21" s="64">
        <v>0</v>
      </c>
      <c r="J21" s="64">
        <v>0</v>
      </c>
      <c r="K21" s="64">
        <v>0</v>
      </c>
      <c r="L21" s="64">
        <v>0</v>
      </c>
      <c r="M21" s="64">
        <v>0</v>
      </c>
      <c r="N21" s="64">
        <f t="shared" si="0"/>
        <v>0</v>
      </c>
    </row>
    <row r="22" spans="1:14" ht="18" customHeight="1">
      <c r="A22" s="6" t="s">
        <v>74</v>
      </c>
      <c r="B22" s="64">
        <v>0</v>
      </c>
      <c r="C22" s="64">
        <v>0</v>
      </c>
      <c r="D22" s="64">
        <v>0</v>
      </c>
      <c r="E22" s="64">
        <v>0</v>
      </c>
      <c r="F22" s="64">
        <v>0</v>
      </c>
      <c r="G22" s="64">
        <v>0</v>
      </c>
      <c r="H22" s="64">
        <v>0</v>
      </c>
      <c r="I22" s="64">
        <v>0</v>
      </c>
      <c r="J22" s="64">
        <v>0</v>
      </c>
      <c r="K22" s="64">
        <v>0</v>
      </c>
      <c r="L22" s="64">
        <v>0</v>
      </c>
      <c r="M22" s="64">
        <v>0</v>
      </c>
      <c r="N22" s="64">
        <v>0</v>
      </c>
    </row>
    <row r="23" spans="1:14" ht="18" customHeight="1">
      <c r="A23" s="6" t="s">
        <v>75</v>
      </c>
      <c r="B23" s="64">
        <v>0</v>
      </c>
      <c r="C23" s="66" t="e">
        <f>'minutes Sheets'!#REF!</f>
        <v>#REF!</v>
      </c>
      <c r="D23" s="64">
        <v>0</v>
      </c>
      <c r="E23" s="64">
        <v>0</v>
      </c>
      <c r="F23" s="64">
        <v>0</v>
      </c>
      <c r="G23" s="64">
        <v>0</v>
      </c>
      <c r="H23" s="64">
        <v>0</v>
      </c>
      <c r="I23" s="64">
        <v>0</v>
      </c>
      <c r="J23" s="64">
        <v>0</v>
      </c>
      <c r="K23" s="64">
        <v>0</v>
      </c>
      <c r="L23" s="64">
        <v>0</v>
      </c>
      <c r="M23" s="64">
        <v>0</v>
      </c>
      <c r="N23" s="64" t="e">
        <f t="shared" si="0"/>
        <v>#REF!</v>
      </c>
    </row>
    <row r="24" spans="1:14" ht="18" customHeight="1">
      <c r="A24" s="6" t="s">
        <v>51</v>
      </c>
      <c r="B24" s="64">
        <v>0</v>
      </c>
      <c r="C24" s="64">
        <v>0</v>
      </c>
      <c r="D24" s="64">
        <v>0</v>
      </c>
      <c r="E24" s="64">
        <v>0</v>
      </c>
      <c r="F24" s="64">
        <v>0</v>
      </c>
      <c r="G24" s="64">
        <v>0</v>
      </c>
      <c r="H24" s="64">
        <v>0</v>
      </c>
      <c r="I24" s="64">
        <v>0</v>
      </c>
      <c r="J24" s="64">
        <v>0</v>
      </c>
      <c r="K24" s="64">
        <v>0</v>
      </c>
      <c r="L24" s="64">
        <v>0</v>
      </c>
      <c r="M24" s="64">
        <v>0</v>
      </c>
      <c r="N24" s="64">
        <f t="shared" si="0"/>
        <v>0</v>
      </c>
    </row>
    <row r="25" spans="1:14" ht="28.5">
      <c r="A25" s="6" t="s">
        <v>52</v>
      </c>
      <c r="B25" s="64">
        <v>0</v>
      </c>
      <c r="C25" s="64">
        <v>0</v>
      </c>
      <c r="D25" s="64">
        <v>0</v>
      </c>
      <c r="E25" s="64">
        <v>0</v>
      </c>
      <c r="F25" s="64">
        <v>0</v>
      </c>
      <c r="G25" s="64">
        <v>0</v>
      </c>
      <c r="H25" s="64">
        <v>0</v>
      </c>
      <c r="I25" s="64">
        <v>0</v>
      </c>
      <c r="J25" s="64">
        <v>0</v>
      </c>
      <c r="K25" s="64">
        <v>0</v>
      </c>
      <c r="L25" s="64">
        <v>0</v>
      </c>
      <c r="M25" s="64">
        <v>0</v>
      </c>
      <c r="N25" s="64">
        <f t="shared" si="0"/>
        <v>0</v>
      </c>
    </row>
    <row r="26" spans="1:14" ht="28.5">
      <c r="A26" s="6" t="s">
        <v>106</v>
      </c>
      <c r="B26" s="64">
        <v>0</v>
      </c>
      <c r="C26" s="64">
        <v>0</v>
      </c>
      <c r="D26" s="64">
        <v>0</v>
      </c>
      <c r="E26" s="64">
        <v>0</v>
      </c>
      <c r="F26" s="64">
        <v>0</v>
      </c>
      <c r="G26" s="64">
        <v>0</v>
      </c>
      <c r="H26" s="64">
        <v>0</v>
      </c>
      <c r="I26" s="64">
        <v>0</v>
      </c>
      <c r="J26" s="64">
        <v>0</v>
      </c>
      <c r="K26" s="64">
        <v>0</v>
      </c>
      <c r="L26" s="64">
        <v>0</v>
      </c>
      <c r="M26" s="64">
        <v>0</v>
      </c>
      <c r="N26" s="64">
        <f t="shared" si="0"/>
        <v>0</v>
      </c>
    </row>
    <row r="27" spans="1:14" ht="30">
      <c r="A27" s="5" t="s">
        <v>76</v>
      </c>
      <c r="B27" s="65">
        <v>0</v>
      </c>
      <c r="C27" s="65" t="e">
        <f>SUM(C19:C26)</f>
        <v>#REF!</v>
      </c>
      <c r="D27" s="65">
        <f aca="true" t="shared" si="1" ref="D27:N27">SUM(D19:D26)</f>
        <v>0</v>
      </c>
      <c r="E27" s="65">
        <f t="shared" si="1"/>
        <v>0</v>
      </c>
      <c r="F27" s="65">
        <f t="shared" si="1"/>
        <v>0</v>
      </c>
      <c r="G27" s="65">
        <f t="shared" si="1"/>
        <v>0</v>
      </c>
      <c r="H27" s="65">
        <f t="shared" si="1"/>
        <v>0</v>
      </c>
      <c r="I27" s="65">
        <f t="shared" si="1"/>
        <v>0</v>
      </c>
      <c r="J27" s="65">
        <f t="shared" si="1"/>
        <v>0</v>
      </c>
      <c r="K27" s="65">
        <f t="shared" si="1"/>
        <v>0</v>
      </c>
      <c r="L27" s="65">
        <f t="shared" si="1"/>
        <v>0</v>
      </c>
      <c r="M27" s="65">
        <f t="shared" si="1"/>
        <v>0</v>
      </c>
      <c r="N27" s="65" t="e">
        <f t="shared" si="1"/>
        <v>#REF!</v>
      </c>
    </row>
  </sheetData>
  <sheetProtection/>
  <mergeCells count="19">
    <mergeCell ref="M17:M18"/>
    <mergeCell ref="N17:N18"/>
    <mergeCell ref="A2:N2"/>
    <mergeCell ref="A3:N3"/>
    <mergeCell ref="A4:N4"/>
    <mergeCell ref="A5:N5"/>
    <mergeCell ref="A6:N6"/>
    <mergeCell ref="A7:N7"/>
    <mergeCell ref="A8:N8"/>
    <mergeCell ref="A1:N1"/>
    <mergeCell ref="C17:F17"/>
    <mergeCell ref="A17:A18"/>
    <mergeCell ref="B17:B18"/>
    <mergeCell ref="G17:G18"/>
    <mergeCell ref="H17:H18"/>
    <mergeCell ref="I17:I18"/>
    <mergeCell ref="J17:J18"/>
    <mergeCell ref="K17:K18"/>
    <mergeCell ref="L17:L18"/>
  </mergeCells>
  <printOptions/>
  <pageMargins left="0.5" right="0.27" top="0.35" bottom="0.27" header="0.3" footer="0.3"/>
  <pageSetup fitToHeight="1" fitToWidth="1" horizontalDpi="600" verticalDpi="600" orientation="landscape" paperSize="9" scale="81" r:id="rId2"/>
  <drawing r:id="rId1"/>
</worksheet>
</file>

<file path=xl/worksheets/sheet7.xml><?xml version="1.0" encoding="utf-8"?>
<worksheet xmlns="http://schemas.openxmlformats.org/spreadsheetml/2006/main" xmlns:r="http://schemas.openxmlformats.org/officeDocument/2006/relationships">
  <dimension ref="A1:A1"/>
  <sheetViews>
    <sheetView zoomScale="32" zoomScaleNormal="32" zoomScalePageLayoutView="0" workbookViewId="0" topLeftCell="A49">
      <selection activeCell="Q91" sqref="Q9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2018-02-12T14:11:57Z</dcterms:modified>
  <cp:category/>
  <cp:version/>
  <cp:contentType/>
  <cp:contentStatus/>
</cp:coreProperties>
</file>