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3"/>
  </bookViews>
  <sheets>
    <sheet name="Balance Sheet" sheetId="1" r:id="rId1"/>
    <sheet name="Profit &amp; Loss. (2)" sheetId="2" r:id="rId2"/>
    <sheet name="Extract" sheetId="3" r:id="rId3"/>
    <sheet name="Auditors Report" sheetId="4" r:id="rId4"/>
  </sheets>
  <definedNames>
    <definedName name="_xlnm.Print_Area" localSheetId="0">'Balance Sheet'!$A$98:$D$106</definedName>
    <definedName name="_xlnm.Print_Area" localSheetId="2">'Extract'!$A$1:$E$31</definedName>
    <definedName name="_xlnm.Print_Area" localSheetId="1">'Profit &amp; Loss. (2)'!$A$2:$G$41</definedName>
  </definedNames>
  <calcPr fullCalcOnLoad="1"/>
</workbook>
</file>

<file path=xl/sharedStrings.xml><?xml version="1.0" encoding="utf-8"?>
<sst xmlns="http://schemas.openxmlformats.org/spreadsheetml/2006/main" count="190" uniqueCount="164">
  <si>
    <t>Particulars</t>
  </si>
  <si>
    <t>I</t>
  </si>
  <si>
    <t>Revenue from operations</t>
  </si>
  <si>
    <t>II</t>
  </si>
  <si>
    <t>Other income</t>
  </si>
  <si>
    <t>III</t>
  </si>
  <si>
    <t>Total Revenue (I + II)</t>
  </si>
  <si>
    <t>IV</t>
  </si>
  <si>
    <t>Expenses:</t>
  </si>
  <si>
    <t>Cost of materials consumed</t>
  </si>
  <si>
    <t xml:space="preserve">Employee benefits expense </t>
  </si>
  <si>
    <t>Finance costs</t>
  </si>
  <si>
    <t>Depreciation and amortization expense</t>
  </si>
  <si>
    <t>Other expenses</t>
  </si>
  <si>
    <t>Total expenses</t>
  </si>
  <si>
    <t>V</t>
  </si>
  <si>
    <t>Exceptional items</t>
  </si>
  <si>
    <t>IX</t>
  </si>
  <si>
    <t>X</t>
  </si>
  <si>
    <t>Tax expense:</t>
  </si>
  <si>
    <t>(1) Current tax</t>
  </si>
  <si>
    <t>XI</t>
  </si>
  <si>
    <t>XII</t>
  </si>
  <si>
    <t>XIII</t>
  </si>
  <si>
    <t>XIV</t>
  </si>
  <si>
    <t>(1) Basic</t>
  </si>
  <si>
    <t>(2) Diluted</t>
  </si>
  <si>
    <t>Quarter Ended</t>
  </si>
  <si>
    <t>Audited</t>
  </si>
  <si>
    <t>Unaudited</t>
  </si>
  <si>
    <t>Total Assets</t>
  </si>
  <si>
    <t>Equity</t>
  </si>
  <si>
    <t>VII</t>
  </si>
  <si>
    <t>VIII</t>
  </si>
  <si>
    <t>NOTES :-</t>
  </si>
  <si>
    <t>Place : Hyderabad</t>
  </si>
  <si>
    <t>VI</t>
  </si>
  <si>
    <t>(Y.Nayudamma)</t>
  </si>
  <si>
    <t>Managing Director</t>
  </si>
  <si>
    <t>DIN : 00377721</t>
  </si>
  <si>
    <t>PHYTO CHEM (INDIA) LIMITED</t>
  </si>
  <si>
    <t>CIN : L24110TG1989PLC009500</t>
  </si>
  <si>
    <t>Corporate Office : No.8-3-229/23, First Floor, Thaherville,</t>
  </si>
  <si>
    <t>Tel : 040-23557712 / 23557713, Fax : 040-23557714.</t>
  </si>
  <si>
    <t>Email: info@phytochemindia.com, Website: www.phytochemindia.com</t>
  </si>
  <si>
    <t>Registered Office : Survey No.628, Temple Street, Bonthapally-502313,</t>
  </si>
  <si>
    <t>Rs. in Lakhs</t>
  </si>
  <si>
    <t xml:space="preserve">Changes in inventories of finished goods                         work-in-progress and Stock-in-Trade
 </t>
  </si>
  <si>
    <t>30-09-2017</t>
  </si>
  <si>
    <t>31-03-2017</t>
  </si>
  <si>
    <t>Paid up Equity Share Capital (Face value of Rs.10.00 each)</t>
  </si>
  <si>
    <t>Earnings per equity share: - In Rs. (Not annualised)</t>
  </si>
  <si>
    <t>Gummadidala Mandal,  Sangareddy District, Telangana.</t>
  </si>
  <si>
    <t>Current Assets</t>
  </si>
  <si>
    <t xml:space="preserve">                                       Corporate Office : No.8-3-229/23, First Floor, Thaherville,</t>
  </si>
  <si>
    <t xml:space="preserve">                                       Tel : 040-23557712 / 23557713, Fax : 040-23557714.</t>
  </si>
  <si>
    <t xml:space="preserve">                             PHYTO CHEM (INDIA) LIMITED</t>
  </si>
  <si>
    <t xml:space="preserve">Yousufguda Check post,  Hyderabad - 500 045, Telangana. </t>
  </si>
  <si>
    <t>Total Equity &amp; Liabilities</t>
  </si>
  <si>
    <t xml:space="preserve">                                       Email: info@phytochemindia.com, Website: www.phytochemindia.com</t>
  </si>
  <si>
    <t xml:space="preserve">                                 CIN : L24110TG1989PLC009500</t>
  </si>
  <si>
    <t xml:space="preserve"> Place : Hyderabad</t>
  </si>
  <si>
    <t>31-12-2017</t>
  </si>
  <si>
    <t>Diff</t>
  </si>
  <si>
    <t>Statement of Standalone Audited Financial Results for the Quarter and Year ended  31-03-2018</t>
  </si>
  <si>
    <t>31-03-2018</t>
  </si>
  <si>
    <t>Year Ended</t>
  </si>
  <si>
    <t>Date  : 30-05-2018</t>
  </si>
  <si>
    <t>The Company operates mainly in one segment i.e., Manufacturing and Marketing of Pesticide Formulations and small way in real estate activity. There are no transactions of real estate activity during the quarter and year ended 31-03-2018. As at 31st March, 2018, the Company has deployed Rs.96.79 Lakhs in Real Estate activity and the rest of amount is deployed in Pesticides activity only.</t>
  </si>
  <si>
    <t xml:space="preserve"> Date   : 30-05-2018</t>
  </si>
  <si>
    <t xml:space="preserve">                                       Registered Office : Survey No.628, Temple Street, Bonthapally - 502 313,</t>
  </si>
  <si>
    <t xml:space="preserve">                                       Jinnaram Mandal, Medak District, Telangana.</t>
  </si>
  <si>
    <t xml:space="preserve">                                       Yousufguda Checkpost,  Hyderabad - 500 045, Telangana.</t>
  </si>
  <si>
    <t xml:space="preserve">                                                                                                                                             (Rs. in Lakhs)</t>
  </si>
  <si>
    <t>Quarter  Ended</t>
  </si>
  <si>
    <t>31-03-2017 Audited</t>
  </si>
  <si>
    <t xml:space="preserve">Total Income from operations (net)                             </t>
  </si>
  <si>
    <t>Paid-up equity Share Capital                                                                                 (Face Value Rs.10/- per share)</t>
  </si>
  <si>
    <t xml:space="preserve">   For and on behalf of the Board</t>
  </si>
  <si>
    <t>The Company operates mainly in one segment i.e., Manufacturing and Marketing of Pesticide Formulations and small way in real estate activity. There are no transactions of real estate activity during the quarter and Year ended 31-03-2018. As at 31st March 2018, the Company has  deployed Rs.96.79 Lakhs in Real Estate activity and the rest of amount is deployed in Pesticides only.</t>
  </si>
  <si>
    <t>Extract of Standalone Audited Financial Results for the Quarter and Year ended 31-03-2018</t>
  </si>
  <si>
    <t>31-03-2018 Audited</t>
  </si>
  <si>
    <t>(2) Deferred tax - Asset</t>
  </si>
  <si>
    <t>Total Comprehensive Income (Net of Tax) for the period (XI+X) Comprising Profit / (Loss) for the period (after tax) and Other comprehensive Income.</t>
  </si>
  <si>
    <t>Other Equity</t>
  </si>
  <si>
    <t>Ind AS</t>
  </si>
  <si>
    <t>March, 31 2018</t>
  </si>
  <si>
    <t>March, 31 2017</t>
  </si>
  <si>
    <t>Assets:</t>
  </si>
  <si>
    <t>Non-Current Assets</t>
  </si>
  <si>
    <t>Property , Plant and Equipment</t>
  </si>
  <si>
    <t>Investment Property</t>
  </si>
  <si>
    <t>Capital Work In Progress</t>
  </si>
  <si>
    <t>Intangible Asset</t>
  </si>
  <si>
    <t>Financial Assets</t>
  </si>
  <si>
    <t xml:space="preserve">   (i)  Investments</t>
  </si>
  <si>
    <t>(ii)  Loans and Advances</t>
  </si>
  <si>
    <t>(iii) Other Financial Assets</t>
  </si>
  <si>
    <t>Deferred Tax Assets (Net)</t>
  </si>
  <si>
    <t>Other Non Current Assets</t>
  </si>
  <si>
    <t xml:space="preserve">   Inventories</t>
  </si>
  <si>
    <t xml:space="preserve">  (i)  Trade Receivables</t>
  </si>
  <si>
    <t>(ii) Cash and cash equivalents</t>
  </si>
  <si>
    <t>(iii) Loans and Advances</t>
  </si>
  <si>
    <t>Other Financial Assets</t>
  </si>
  <si>
    <t>Current Tax Assets (Net)</t>
  </si>
  <si>
    <t>Other Current Assets</t>
  </si>
  <si>
    <t>Equity &amp; Liabilities:</t>
  </si>
  <si>
    <t>Equity Share Capital</t>
  </si>
  <si>
    <t>Other equity</t>
  </si>
  <si>
    <t>Non-Current Liabilities</t>
  </si>
  <si>
    <t>Financials Liabilities</t>
  </si>
  <si>
    <t>Borrowings</t>
  </si>
  <si>
    <t>Other financial liabilities</t>
  </si>
  <si>
    <t>Provisions</t>
  </si>
  <si>
    <t>Deferred tax liabilities - Net</t>
  </si>
  <si>
    <t>Current liabilities</t>
  </si>
  <si>
    <t>Financial Liabilities</t>
  </si>
  <si>
    <t>Trade Payables</t>
  </si>
  <si>
    <t>Other Liabilities</t>
  </si>
  <si>
    <t>Net Profit / (Loss) before tax and exceptional items</t>
  </si>
  <si>
    <t>Net Profit / (Loss) before tax and after exceptional items</t>
  </si>
  <si>
    <t>Total Comprehensive Income (Net of Tax) for the period  Comprising Profit / (Loss) for the period (after tax) and Other comprehensive Income.</t>
  </si>
  <si>
    <t>Earnings per share (of Rs.10/- each) Basic &amp; Diluted Rs.</t>
  </si>
  <si>
    <t>Net Profit / (Loss) after tax and exceptional items</t>
  </si>
  <si>
    <t>The above is an extract of the detailed format of Quarterly and Year ended Standalone Audited Financial Results filed with the Stock Exchange under Regulation 33 of the SEBI ( Listing Obligations and Disclosure Requirements ) Regulations, 2015. The full format of the Financial Results for the Fourth Quarter and Year Ended 31-03-2018 are available on the BSE's website at www.bseindia.com and on the Company's website at www.phytochemindia.com.</t>
  </si>
  <si>
    <t>Y.Nayudamma</t>
  </si>
  <si>
    <t>Other Comprehensive Income (Net of Tax)
(i) Items that will not be reclassified to profit and loss
(ii) Income tax relating to items that will not be reclassified to profit and loss
(iii) Items that will be reclassified to statement of profit and loss
(iv) Income tax relating to items that will be reclassified to profit and loss</t>
  </si>
  <si>
    <t xml:space="preserve">
(12.63)
4.31
1.34
(0.44)</t>
  </si>
  <si>
    <t xml:space="preserve">
1.69
0.78
2.43
0.80</t>
  </si>
  <si>
    <t xml:space="preserve">
0.66
0.00
0.00
0.00</t>
  </si>
  <si>
    <t xml:space="preserve">
(15.22)
4.31
1.34
(0.44)</t>
  </si>
  <si>
    <t xml:space="preserve">
11.48
0.78
2.43
0.80</t>
  </si>
  <si>
    <t>Notes:</t>
  </si>
  <si>
    <t>The Company adopted Indian Accounting Standards (“Ind AS”) from 1 April 2017 with date of transition April 01, 2016 and accordingly these results have been prepared in accordance with the recognition and measurement principles laid down in the Ind AS 34, Interim Financial Reporting prescribed under Section 133 of the Companies Act, 2013 read with the relevant rules issued thereunder and other accounting pronouncements generally accepted in India.</t>
  </si>
  <si>
    <t xml:space="preserve">Figures for the quarter ended March 31, 2018 and March 31,2017 represent the difference between the audited figures in respect of full financial year and the unaudited published figures of nine months ended December 31, 2017 and December 31, 2016 respectively. </t>
  </si>
  <si>
    <t>Reconcillation of net profit after tax as reported under previous Indian GAAP and Ind AS for the quarter and year ended 31 March 2017:</t>
  </si>
  <si>
    <t>Quarter ended 31 March 2017</t>
  </si>
  <si>
    <t>Year ended 31 March 2017</t>
  </si>
  <si>
    <t>Net profit for the period under previous Indian GAAP</t>
  </si>
  <si>
    <t>Ind AS adjustments:</t>
  </si>
  <si>
    <t>Other Comprehensive Income</t>
  </si>
  <si>
    <t>Remeasurment of Employee Benefit Expenses</t>
  </si>
  <si>
    <t xml:space="preserve">Deferred Tax impact </t>
  </si>
  <si>
    <t>Others</t>
  </si>
  <si>
    <t>Net profit under Ind AS</t>
  </si>
  <si>
    <t>The reconcillation of Equity under previous GAAP and Ind AS is as under:</t>
  </si>
  <si>
    <t>Equity reported under previous GAAP</t>
  </si>
  <si>
    <t>Adjustments:</t>
  </si>
  <si>
    <t>Other Comprehensive income (net)</t>
  </si>
  <si>
    <t>Provision for Credit Loss - Debtors</t>
  </si>
  <si>
    <t>Equity reported Ind AS</t>
  </si>
  <si>
    <t>The Company operates in only one segment, hence segment information not furnished.</t>
  </si>
  <si>
    <t>Consequent to the introduction of Goods and Service Tax (GST) with effect from July 1, 2017, Central Excise, Value Added Tax (VAT) etc. have been replaced by GST. In accoradane with 'Ind AS 18:  Revenue' and Schedule III of the Companies Act, 2013, GST is not included in revenue from operations for applicable periods. In view of the aforesaid restructuring of indirect taxes, revenue from operations for period ended March 31, 2018 and  March 31, 2017 are not comparable.</t>
  </si>
  <si>
    <t>The above financial results were reviewed and recommended by the Audit Committee and approved by the Board of Directors  of the company at their respective meetings held on 30th May 2018 and Statutory auditors of the Company have provided unmodified report thereon.</t>
  </si>
  <si>
    <t>Net Profit / (Loss) for the period after tax (VII - VIII)</t>
  </si>
  <si>
    <t>Profit / (Loss) before tax (VII-VIII)</t>
  </si>
  <si>
    <t>Other Equity excluding revaluation reserves</t>
  </si>
  <si>
    <t>Profit / (Loss) before Tax and exceptional items (III - IV)</t>
  </si>
  <si>
    <t>:: 2 ::</t>
  </si>
  <si>
    <t>Contd..3..</t>
  </si>
  <si>
    <t>:: 3 ::</t>
  </si>
  <si>
    <t>Contd..2..</t>
  </si>
  <si>
    <t>Phyto Chem (India) Limited</t>
  </si>
</sst>
</file>

<file path=xl/styles.xml><?xml version="1.0" encoding="utf-8"?>
<styleSheet xmlns="http://schemas.openxmlformats.org/spreadsheetml/2006/main">
  <numFmts count="34">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_);\(0.00\)"/>
    <numFmt numFmtId="173" formatCode="[$-409]dddd\,\ mmmm\ dd\,\ yyyy"/>
    <numFmt numFmtId="174" formatCode="[$-409]h:mm:ss\ AM/PM"/>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_(* #,##0.000_);_(* \(#,##0.000\);_(* &quot;-&quot;??_);_(@_)"/>
    <numFmt numFmtId="181" formatCode="_(* #,##0.0000_);_(* \(#,##0.0000\);_(* &quot;-&quot;??_);_(@_)"/>
    <numFmt numFmtId="182" formatCode="0.000"/>
    <numFmt numFmtId="183" formatCode="0.000_);\(0.000\)"/>
    <numFmt numFmtId="184" formatCode="0.0000000_);\(0.0000000\)"/>
    <numFmt numFmtId="185" formatCode="0.00000"/>
    <numFmt numFmtId="186" formatCode="0.0000"/>
    <numFmt numFmtId="187" formatCode="_(* #,##0_);_(* \(#,##0\);_(* &quot;-&quot;??_);_(@_)"/>
    <numFmt numFmtId="188" formatCode="0.0_);\(0.0\)"/>
    <numFmt numFmtId="189" formatCode="0_);\(0\)"/>
  </numFmts>
  <fonts count="67">
    <font>
      <sz val="11"/>
      <color theme="1"/>
      <name val="Calibri"/>
      <family val="2"/>
    </font>
    <font>
      <sz val="11"/>
      <color indexed="8"/>
      <name val="Calibri"/>
      <family val="2"/>
    </font>
    <font>
      <b/>
      <sz val="11"/>
      <color indexed="8"/>
      <name val="Arial"/>
      <family val="2"/>
    </font>
    <font>
      <sz val="10"/>
      <name val="Times New Roman"/>
      <family val="1"/>
    </font>
    <font>
      <b/>
      <sz val="16"/>
      <name val="Arial"/>
      <family val="2"/>
    </font>
    <font>
      <b/>
      <sz val="14"/>
      <name val="Arial"/>
      <family val="2"/>
    </font>
    <font>
      <b/>
      <sz val="12"/>
      <name val="Arial"/>
      <family val="2"/>
    </font>
    <font>
      <b/>
      <sz val="12"/>
      <color indexed="8"/>
      <name val="Arial"/>
      <family val="2"/>
    </font>
    <font>
      <b/>
      <sz val="12"/>
      <name val="Verdana"/>
      <family val="2"/>
    </font>
    <font>
      <b/>
      <u val="single"/>
      <sz val="12"/>
      <color indexed="8"/>
      <name val="Arial"/>
      <family val="2"/>
    </font>
    <font>
      <sz val="12"/>
      <name val="Times New Roman"/>
      <family val="1"/>
    </font>
    <font>
      <sz val="12"/>
      <name val="Arial"/>
      <family val="2"/>
    </font>
    <font>
      <sz val="10"/>
      <name val="Arial"/>
      <family val="2"/>
    </font>
    <font>
      <b/>
      <sz val="11"/>
      <name val="Arial"/>
      <family val="2"/>
    </font>
    <font>
      <b/>
      <sz val="12"/>
      <name val="Times New Roman"/>
      <family val="1"/>
    </font>
    <font>
      <b/>
      <sz val="9"/>
      <name val="Verdana"/>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2"/>
      <color indexed="8"/>
      <name val="Arial"/>
      <family val="2"/>
    </font>
    <font>
      <b/>
      <sz val="12"/>
      <name val="Cambria"/>
      <family val="1"/>
    </font>
    <font>
      <b/>
      <sz val="12"/>
      <color indexed="8"/>
      <name val="Cambria"/>
      <family val="1"/>
    </font>
    <font>
      <sz val="12"/>
      <color indexed="8"/>
      <name val="Cambria"/>
      <family val="1"/>
    </font>
    <font>
      <sz val="12"/>
      <color indexed="8"/>
      <name val="Calibri"/>
      <family val="2"/>
    </font>
    <font>
      <b/>
      <sz val="12"/>
      <color indexed="8"/>
      <name val="Calibri"/>
      <family val="2"/>
    </font>
    <font>
      <b/>
      <sz val="14"/>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1"/>
      <color theme="1"/>
      <name val="Arial"/>
      <family val="2"/>
    </font>
    <font>
      <sz val="12"/>
      <color theme="1"/>
      <name val="Arial"/>
      <family val="2"/>
    </font>
    <font>
      <b/>
      <sz val="12"/>
      <color theme="1"/>
      <name val="Arial"/>
      <family val="2"/>
    </font>
    <font>
      <b/>
      <sz val="12"/>
      <color theme="1"/>
      <name val="Cambria"/>
      <family val="1"/>
    </font>
    <font>
      <b/>
      <sz val="12"/>
      <color rgb="FF000000"/>
      <name val="Cambria"/>
      <family val="1"/>
    </font>
    <font>
      <sz val="12"/>
      <color theme="1"/>
      <name val="Cambria"/>
      <family val="1"/>
    </font>
    <font>
      <sz val="12"/>
      <color theme="1"/>
      <name val="Calibri"/>
      <family val="2"/>
    </font>
    <font>
      <b/>
      <sz val="12"/>
      <color theme="1"/>
      <name val="Calibri"/>
      <family val="2"/>
    </font>
    <font>
      <b/>
      <sz val="14"/>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medium"/>
      <right style="thin"/>
      <top style="thin"/>
      <bottom style="thin"/>
    </border>
    <border>
      <left style="thin"/>
      <right style="medium"/>
      <top style="thin"/>
      <bottom style="thin"/>
    </border>
    <border>
      <left style="medium"/>
      <right/>
      <top style="thin"/>
      <bottom style="thin"/>
    </border>
    <border>
      <left style="medium"/>
      <right style="medium"/>
      <top style="medium"/>
      <bottom style="medium"/>
    </border>
    <border>
      <left/>
      <right style="medium"/>
      <top style="medium"/>
      <bottom style="medium"/>
    </border>
    <border>
      <left style="medium"/>
      <right/>
      <top style="medium"/>
      <bottom style="medium"/>
    </border>
    <border>
      <left/>
      <right/>
      <top style="medium"/>
      <bottom/>
    </border>
    <border>
      <left/>
      <right/>
      <top style="medium"/>
      <bottom style="medium"/>
    </border>
    <border>
      <left style="thin"/>
      <right/>
      <top style="thin"/>
      <bottom style="thin"/>
    </border>
    <border>
      <left style="medium"/>
      <right style="thin"/>
      <top style="medium"/>
      <bottom style="medium"/>
    </border>
    <border>
      <left style="thin"/>
      <right style="medium"/>
      <top style="medium"/>
      <bottom style="medium"/>
    </border>
    <border>
      <left style="thin"/>
      <right style="thin"/>
      <top/>
      <bottom>
        <color indexed="63"/>
      </bottom>
    </border>
    <border>
      <left/>
      <right/>
      <top/>
      <bottom style="medium"/>
    </border>
    <border>
      <left style="medium"/>
      <right style="thin"/>
      <top>
        <color indexed="63"/>
      </top>
      <bottom style="thin"/>
    </border>
    <border>
      <left style="thin"/>
      <right style="medium"/>
      <top>
        <color indexed="63"/>
      </top>
      <bottom style="thin"/>
    </border>
    <border>
      <left style="medium"/>
      <right/>
      <top style="medium"/>
      <bottom/>
    </border>
    <border>
      <left/>
      <right style="medium"/>
      <top style="medium"/>
      <bottom/>
    </border>
    <border>
      <left style="medium"/>
      <right/>
      <top/>
      <bottom/>
    </border>
    <border>
      <left/>
      <right style="medium"/>
      <top/>
      <bottom/>
    </border>
    <border>
      <left style="medium"/>
      <right/>
      <top style="thin"/>
      <bottom/>
    </border>
    <border>
      <left/>
      <right style="thin"/>
      <top style="thin"/>
      <bottom/>
    </border>
    <border>
      <left/>
      <right style="thin"/>
      <top/>
      <bottom/>
    </border>
    <border>
      <left style="medium"/>
      <right/>
      <top/>
      <bottom style="thin"/>
    </border>
    <border>
      <left/>
      <right style="thin"/>
      <top/>
      <bottom style="thin"/>
    </border>
    <border>
      <left/>
      <right/>
      <top style="thin"/>
      <bottom style="thin"/>
    </border>
    <border>
      <left/>
      <right style="thin"/>
      <top style="thin"/>
      <bottom style="thin"/>
    </border>
    <border>
      <left style="medium"/>
      <right/>
      <top style="thin"/>
      <bottom style="medium"/>
    </border>
    <border>
      <left/>
      <right/>
      <top style="thin"/>
      <bottom style="medium"/>
    </border>
    <border>
      <left/>
      <right style="medium"/>
      <top style="thin"/>
      <bottom style="medium"/>
    </border>
    <border>
      <left/>
      <right style="medium"/>
      <top style="thin"/>
      <bottom style="thin"/>
    </border>
    <border>
      <left style="medium"/>
      <right/>
      <top/>
      <bottom style="medium"/>
    </border>
    <border>
      <left/>
      <right style="medium"/>
      <top/>
      <bottom style="medium"/>
    </border>
    <border>
      <left/>
      <right/>
      <top/>
      <bottom style="thin"/>
    </border>
    <border>
      <left style="thin"/>
      <right/>
      <top style="thin"/>
      <bottom/>
    </border>
    <border>
      <left/>
      <right/>
      <top style="thin"/>
      <bottom/>
    </border>
    <border>
      <left style="thin"/>
      <right/>
      <top/>
      <bottom/>
    </border>
    <border>
      <left style="thin"/>
      <right/>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3" fillId="0" borderId="0" applyFont="0" applyFill="0" applyBorder="0" applyAlignment="0" applyProtection="0"/>
    <xf numFmtId="171" fontId="1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12" fillId="0" borderId="0">
      <alignment/>
      <protection/>
    </xf>
    <xf numFmtId="0" fontId="3" fillId="0" borderId="0">
      <alignment/>
      <protection/>
    </xf>
    <xf numFmtId="0" fontId="12" fillId="0" borderId="0">
      <alignment/>
      <protection/>
    </xf>
    <xf numFmtId="0" fontId="3" fillId="0" borderId="0" applyNumberFormat="0" applyFill="0" applyBorder="0" applyProtection="0">
      <alignment vertical="top" wrapText="1"/>
    </xf>
    <xf numFmtId="0" fontId="12" fillId="0" borderId="0">
      <alignment/>
      <protection/>
    </xf>
    <xf numFmtId="0" fontId="12"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24">
    <xf numFmtId="0" fontId="0" fillId="0" borderId="0" xfId="0" applyFont="1" applyAlignment="1">
      <alignment/>
    </xf>
    <xf numFmtId="0" fontId="0" fillId="0" borderId="0" xfId="0" applyAlignment="1">
      <alignment wrapText="1"/>
    </xf>
    <xf numFmtId="2" fontId="0" fillId="0" borderId="0" xfId="0" applyNumberFormat="1" applyAlignment="1">
      <alignment/>
    </xf>
    <xf numFmtId="2" fontId="57" fillId="0" borderId="10" xfId="0" applyNumberFormat="1" applyFont="1" applyBorder="1" applyAlignment="1">
      <alignment horizontal="right"/>
    </xf>
    <xf numFmtId="2" fontId="0" fillId="0" borderId="0" xfId="0" applyNumberFormat="1" applyAlignment="1">
      <alignment horizontal="right"/>
    </xf>
    <xf numFmtId="2" fontId="58" fillId="0" borderId="10" xfId="0" applyNumberFormat="1" applyFont="1" applyBorder="1" applyAlignment="1">
      <alignment horizontal="right"/>
    </xf>
    <xf numFmtId="0" fontId="3" fillId="0" borderId="0" xfId="60">
      <alignment vertical="top" wrapText="1"/>
    </xf>
    <xf numFmtId="0" fontId="6" fillId="0" borderId="11" xfId="0" applyFont="1" applyBorder="1" applyAlignment="1">
      <alignment vertical="center" wrapText="1"/>
    </xf>
    <xf numFmtId="0" fontId="6" fillId="0" borderId="10" xfId="0" applyFont="1" applyBorder="1" applyAlignment="1">
      <alignment vertical="top" wrapText="1"/>
    </xf>
    <xf numFmtId="0" fontId="11" fillId="0" borderId="0" xfId="61" applyFont="1" applyBorder="1">
      <alignment/>
      <protection/>
    </xf>
    <xf numFmtId="0" fontId="11" fillId="0" borderId="0" xfId="0" applyFont="1" applyAlignment="1">
      <alignment vertical="top" wrapText="1"/>
    </xf>
    <xf numFmtId="0" fontId="6" fillId="0" borderId="0" xfId="0" applyFont="1" applyBorder="1" applyAlignment="1" quotePrefix="1">
      <alignment vertical="top" wrapText="1"/>
    </xf>
    <xf numFmtId="2" fontId="58" fillId="0" borderId="10" xfId="0" applyNumberFormat="1" applyFont="1" applyBorder="1" applyAlignment="1">
      <alignment horizontal="center" vertical="center"/>
    </xf>
    <xf numFmtId="2" fontId="59" fillId="0" borderId="10" xfId="0" applyNumberFormat="1" applyFont="1" applyBorder="1" applyAlignment="1">
      <alignment horizontal="right"/>
    </xf>
    <xf numFmtId="172" fontId="59" fillId="0" borderId="10" xfId="0" applyNumberFormat="1" applyFont="1" applyBorder="1" applyAlignment="1" quotePrefix="1">
      <alignment horizontal="right" vertical="center" wrapText="1"/>
    </xf>
    <xf numFmtId="2" fontId="59" fillId="0" borderId="10" xfId="0" applyNumberFormat="1" applyFont="1" applyBorder="1" applyAlignment="1">
      <alignment/>
    </xf>
    <xf numFmtId="172" fontId="13" fillId="0" borderId="10" xfId="0" applyNumberFormat="1" applyFont="1" applyBorder="1" applyAlignment="1" quotePrefix="1">
      <alignment horizontal="right" vertical="center" wrapText="1"/>
    </xf>
    <xf numFmtId="2" fontId="59" fillId="0" borderId="10" xfId="0" applyNumberFormat="1" applyFont="1" applyBorder="1" applyAlignment="1">
      <alignment horizontal="right" vertical="center"/>
    </xf>
    <xf numFmtId="2" fontId="57" fillId="0" borderId="10" xfId="0" applyNumberFormat="1" applyFont="1" applyBorder="1" applyAlignment="1">
      <alignment/>
    </xf>
    <xf numFmtId="172" fontId="11" fillId="0" borderId="10" xfId="0" applyNumberFormat="1" applyFont="1" applyBorder="1" applyAlignment="1">
      <alignment horizontal="right"/>
    </xf>
    <xf numFmtId="0" fontId="4" fillId="0" borderId="0" xfId="0" applyFont="1" applyBorder="1" applyAlignment="1">
      <alignment horizontal="left" vertical="center" wrapText="1" indent="16"/>
    </xf>
    <xf numFmtId="0" fontId="6" fillId="0" borderId="0" xfId="0" applyFont="1" applyBorder="1" applyAlignment="1">
      <alignment horizontal="center" vertical="center" wrapText="1"/>
    </xf>
    <xf numFmtId="0" fontId="58" fillId="0" borderId="0" xfId="0" applyFont="1" applyBorder="1" applyAlignment="1">
      <alignment horizontal="left"/>
    </xf>
    <xf numFmtId="0" fontId="2" fillId="0" borderId="0" xfId="0" applyFont="1" applyFill="1" applyBorder="1" applyAlignment="1">
      <alignment horizontal="right" vertical="center" wrapText="1"/>
    </xf>
    <xf numFmtId="0" fontId="58" fillId="0" borderId="10" xfId="0" applyFont="1" applyBorder="1" applyAlignment="1">
      <alignment horizontal="left" vertical="center" wrapText="1"/>
    </xf>
    <xf numFmtId="2" fontId="6" fillId="0" borderId="10" xfId="0" applyNumberFormat="1" applyFont="1" applyBorder="1" applyAlignment="1">
      <alignment horizontal="right"/>
    </xf>
    <xf numFmtId="0" fontId="55" fillId="0" borderId="0" xfId="0" applyFont="1" applyAlignment="1">
      <alignment/>
    </xf>
    <xf numFmtId="0" fontId="60" fillId="0" borderId="10" xfId="0" applyFont="1" applyBorder="1" applyAlignment="1">
      <alignment vertical="center" wrapText="1"/>
    </xf>
    <xf numFmtId="172" fontId="6" fillId="0" borderId="10" xfId="0" applyNumberFormat="1" applyFont="1" applyBorder="1" applyAlignment="1" quotePrefix="1">
      <alignment horizontal="right" vertical="center" wrapText="1"/>
    </xf>
    <xf numFmtId="0" fontId="0" fillId="0" borderId="0" xfId="0" applyAlignment="1">
      <alignment horizontal="center"/>
    </xf>
    <xf numFmtId="0" fontId="6" fillId="0" borderId="0" xfId="0" applyFont="1" applyBorder="1" applyAlignment="1">
      <alignment vertical="top" wrapText="1"/>
    </xf>
    <xf numFmtId="0" fontId="6" fillId="0" borderId="10" xfId="0" applyFont="1" applyBorder="1" applyAlignment="1">
      <alignment horizontal="center" vertical="center" wrapText="1"/>
    </xf>
    <xf numFmtId="0" fontId="0" fillId="0" borderId="0" xfId="0" applyBorder="1" applyAlignment="1">
      <alignment horizontal="center"/>
    </xf>
    <xf numFmtId="0" fontId="6" fillId="0" borderId="0" xfId="0" applyFont="1" applyBorder="1" applyAlignment="1">
      <alignment horizontal="left" vertical="center" wrapText="1" indent="16"/>
    </xf>
    <xf numFmtId="0" fontId="5" fillId="0" borderId="0" xfId="0" applyFont="1" applyBorder="1" applyAlignment="1">
      <alignment horizontal="left" vertical="center" wrapText="1" indent="16"/>
    </xf>
    <xf numFmtId="2" fontId="13" fillId="0" borderId="10" xfId="0" applyNumberFormat="1" applyFont="1" applyBorder="1" applyAlignment="1" quotePrefix="1">
      <alignment horizontal="right" vertical="center" wrapText="1"/>
    </xf>
    <xf numFmtId="2" fontId="58" fillId="0" borderId="10" xfId="0" applyNumberFormat="1" applyFont="1" applyFill="1" applyBorder="1" applyAlignment="1">
      <alignment horizontal="center" vertical="center"/>
    </xf>
    <xf numFmtId="0" fontId="57" fillId="0" borderId="10" xfId="0" applyFont="1" applyBorder="1" applyAlignment="1">
      <alignment/>
    </xf>
    <xf numFmtId="2" fontId="56" fillId="0" borderId="0" xfId="0" applyNumberFormat="1" applyFont="1" applyAlignment="1">
      <alignment/>
    </xf>
    <xf numFmtId="0" fontId="6" fillId="0" borderId="12" xfId="0" applyFont="1" applyBorder="1" applyAlignment="1">
      <alignment horizontal="center" vertical="center" wrapText="1"/>
    </xf>
    <xf numFmtId="2" fontId="58" fillId="0" borderId="10" xfId="0" applyNumberFormat="1" applyFont="1" applyBorder="1" applyAlignment="1" quotePrefix="1">
      <alignment horizontal="right" vertical="center" wrapText="1"/>
    </xf>
    <xf numFmtId="172" fontId="60" fillId="0" borderId="10" xfId="0" applyNumberFormat="1" applyFont="1" applyBorder="1" applyAlignment="1" quotePrefix="1">
      <alignment horizontal="right" vertical="center" wrapText="1"/>
    </xf>
    <xf numFmtId="172" fontId="58" fillId="0" borderId="10" xfId="0" applyNumberFormat="1" applyFont="1" applyBorder="1" applyAlignment="1" quotePrefix="1">
      <alignment horizontal="right" vertical="center" wrapText="1"/>
    </xf>
    <xf numFmtId="0" fontId="60" fillId="0" borderId="13" xfId="0" applyFont="1" applyBorder="1" applyAlignment="1">
      <alignment horizontal="center" vertical="center" wrapText="1"/>
    </xf>
    <xf numFmtId="0" fontId="58" fillId="0" borderId="13" xfId="0" applyFont="1" applyBorder="1" applyAlignment="1">
      <alignment horizontal="center" vertical="center" wrapText="1"/>
    </xf>
    <xf numFmtId="2" fontId="58" fillId="0" borderId="14" xfId="0" applyNumberFormat="1" applyFont="1" applyBorder="1" applyAlignment="1">
      <alignment horizontal="center" vertical="center"/>
    </xf>
    <xf numFmtId="2" fontId="58" fillId="0" borderId="14" xfId="0" applyNumberFormat="1" applyFont="1" applyBorder="1" applyAlignment="1">
      <alignment horizontal="right" vertical="center"/>
    </xf>
    <xf numFmtId="2" fontId="58" fillId="0" borderId="14" xfId="0" applyNumberFormat="1" applyFont="1" applyBorder="1" applyAlignment="1" quotePrefix="1">
      <alignment horizontal="right" vertical="center" wrapText="1"/>
    </xf>
    <xf numFmtId="172" fontId="60" fillId="0" borderId="14" xfId="0" applyNumberFormat="1" applyFont="1" applyBorder="1" applyAlignment="1" quotePrefix="1">
      <alignment horizontal="right" vertical="center" wrapText="1"/>
    </xf>
    <xf numFmtId="0" fontId="7"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2" fontId="6" fillId="0" borderId="11" xfId="0" applyNumberFormat="1" applyFont="1" applyFill="1" applyBorder="1" applyAlignment="1">
      <alignment horizontal="right" vertical="center" wrapText="1" indent="1"/>
    </xf>
    <xf numFmtId="0" fontId="7" fillId="0" borderId="10" xfId="0" applyFont="1" applyFill="1" applyBorder="1" applyAlignment="1">
      <alignment horizontal="center" vertical="center" wrapText="1"/>
    </xf>
    <xf numFmtId="0" fontId="6" fillId="0" borderId="10" xfId="0" applyFont="1" applyBorder="1" applyAlignment="1">
      <alignment vertical="center" wrapText="1"/>
    </xf>
    <xf numFmtId="2" fontId="6" fillId="0" borderId="10" xfId="0" applyNumberFormat="1" applyFont="1" applyFill="1" applyBorder="1" applyAlignment="1" quotePrefix="1">
      <alignment horizontal="right" vertical="center" wrapText="1" indent="1"/>
    </xf>
    <xf numFmtId="2" fontId="6" fillId="0" borderId="10" xfId="0" applyNumberFormat="1" applyFont="1" applyBorder="1" applyAlignment="1">
      <alignment horizontal="right" vertical="center" wrapText="1" indent="1"/>
    </xf>
    <xf numFmtId="2" fontId="6" fillId="0" borderId="10" xfId="0" applyNumberFormat="1" applyFont="1" applyBorder="1" applyAlignment="1" quotePrefix="1">
      <alignment horizontal="right" vertical="center" wrapText="1" indent="1"/>
    </xf>
    <xf numFmtId="172" fontId="6" fillId="0" borderId="10" xfId="0" applyNumberFormat="1" applyFont="1" applyFill="1" applyBorder="1" applyAlignment="1" quotePrefix="1">
      <alignment horizontal="right" vertical="center" wrapText="1" indent="1"/>
    </xf>
    <xf numFmtId="0" fontId="58" fillId="0" borderId="10" xfId="0" applyFont="1" applyBorder="1" applyAlignment="1">
      <alignment horizontal="left" vertical="top" wrapText="1"/>
    </xf>
    <xf numFmtId="0" fontId="60" fillId="0" borderId="15" xfId="0" applyFont="1" applyBorder="1" applyAlignment="1">
      <alignment horizontal="center" vertical="center" wrapText="1"/>
    </xf>
    <xf numFmtId="0" fontId="58" fillId="0" borderId="15" xfId="0" applyFont="1" applyBorder="1" applyAlignment="1">
      <alignment horizontal="center" vertical="center" wrapText="1"/>
    </xf>
    <xf numFmtId="172" fontId="6" fillId="0" borderId="10" xfId="0" applyNumberFormat="1" applyFont="1" applyBorder="1" applyAlignment="1" quotePrefix="1">
      <alignment horizontal="right" vertical="center" wrapText="1" indent="1"/>
    </xf>
    <xf numFmtId="0" fontId="10" fillId="33" borderId="0" xfId="0" applyFont="1" applyFill="1" applyAlignment="1">
      <alignment vertical="top" wrapText="1"/>
    </xf>
    <xf numFmtId="0" fontId="6" fillId="33" borderId="0" xfId="0" applyFont="1" applyFill="1" applyBorder="1" applyAlignment="1">
      <alignment vertical="top" wrapText="1"/>
    </xf>
    <xf numFmtId="0" fontId="6" fillId="33" borderId="0" xfId="0" applyFont="1" applyFill="1" applyBorder="1" applyAlignment="1">
      <alignment horizontal="center" vertical="top" wrapText="1"/>
    </xf>
    <xf numFmtId="0" fontId="0" fillId="33" borderId="0" xfId="0" applyFill="1" applyAlignment="1">
      <alignment vertical="top" wrapText="1"/>
    </xf>
    <xf numFmtId="2" fontId="0" fillId="0" borderId="0" xfId="0" applyNumberFormat="1" applyAlignment="1">
      <alignment horizontal="right" vertical="top"/>
    </xf>
    <xf numFmtId="2" fontId="60" fillId="0" borderId="10" xfId="0" applyNumberFormat="1" applyFont="1" applyBorder="1" applyAlignment="1">
      <alignment horizontal="right" vertical="top"/>
    </xf>
    <xf numFmtId="2" fontId="57" fillId="0" borderId="10" xfId="0" applyNumberFormat="1" applyFont="1" applyBorder="1" applyAlignment="1">
      <alignment vertical="top"/>
    </xf>
    <xf numFmtId="0" fontId="0" fillId="0" borderId="0" xfId="0" applyAlignment="1">
      <alignment vertical="top"/>
    </xf>
    <xf numFmtId="172" fontId="60" fillId="0" borderId="10" xfId="0" applyNumberFormat="1" applyFont="1" applyBorder="1" applyAlignment="1">
      <alignment horizontal="right" vertical="center"/>
    </xf>
    <xf numFmtId="0" fontId="60" fillId="0" borderId="10" xfId="0" applyFont="1" applyBorder="1" applyAlignment="1">
      <alignment horizontal="left" vertical="center" wrapText="1"/>
    </xf>
    <xf numFmtId="2" fontId="60" fillId="0" borderId="10" xfId="0" applyNumberFormat="1" applyFont="1" applyBorder="1" applyAlignment="1" quotePrefix="1">
      <alignment horizontal="right" vertical="center" wrapText="1"/>
    </xf>
    <xf numFmtId="172" fontId="60" fillId="0" borderId="14" xfId="0" applyNumberFormat="1" applyFont="1" applyBorder="1" applyAlignment="1">
      <alignment horizontal="right" vertical="center"/>
    </xf>
    <xf numFmtId="0" fontId="15" fillId="33" borderId="0" xfId="0" applyFont="1" applyFill="1" applyBorder="1" applyAlignment="1">
      <alignment horizontal="center" vertical="top" wrapText="1"/>
    </xf>
    <xf numFmtId="0" fontId="16" fillId="33" borderId="0" xfId="62" applyFont="1" applyFill="1">
      <alignment/>
      <protection/>
    </xf>
    <xf numFmtId="0" fontId="0" fillId="33" borderId="0" xfId="0" applyFill="1" applyAlignment="1">
      <alignment/>
    </xf>
    <xf numFmtId="0" fontId="55" fillId="33" borderId="0" xfId="0" applyFont="1" applyFill="1" applyAlignment="1">
      <alignment/>
    </xf>
    <xf numFmtId="187" fontId="14" fillId="33" borderId="0" xfId="44" applyNumberFormat="1" applyFont="1" applyFill="1" applyAlignment="1">
      <alignment vertical="top"/>
    </xf>
    <xf numFmtId="0" fontId="14" fillId="33" borderId="0" xfId="0" applyNumberFormat="1" applyFont="1" applyFill="1" applyAlignment="1">
      <alignment horizontal="justify" vertical="justify" wrapText="1"/>
    </xf>
    <xf numFmtId="0" fontId="14" fillId="33" borderId="16" xfId="0" applyNumberFormat="1" applyFont="1" applyFill="1" applyBorder="1" applyAlignment="1">
      <alignment horizontal="center" vertical="justify" wrapText="1"/>
    </xf>
    <xf numFmtId="0" fontId="14" fillId="33" borderId="17" xfId="0" applyNumberFormat="1" applyFont="1" applyFill="1" applyBorder="1" applyAlignment="1">
      <alignment horizontal="center" vertical="justify" wrapText="1"/>
    </xf>
    <xf numFmtId="171" fontId="14" fillId="33" borderId="16" xfId="44" applyFont="1" applyFill="1" applyBorder="1" applyAlignment="1">
      <alignment horizontal="right" vertical="justify" wrapText="1"/>
    </xf>
    <xf numFmtId="0" fontId="35" fillId="33" borderId="18" xfId="57" applyFont="1" applyFill="1" applyBorder="1" applyAlignment="1">
      <alignment horizontal="left"/>
      <protection/>
    </xf>
    <xf numFmtId="171" fontId="14" fillId="33" borderId="16" xfId="44" applyNumberFormat="1" applyFont="1" applyFill="1" applyBorder="1" applyAlignment="1">
      <alignment/>
    </xf>
    <xf numFmtId="187" fontId="14" fillId="33" borderId="19" xfId="44" applyNumberFormat="1" applyFont="1" applyFill="1" applyBorder="1" applyAlignment="1">
      <alignment horizontal="left"/>
    </xf>
    <xf numFmtId="0" fontId="14" fillId="33" borderId="0" xfId="44" applyNumberFormat="1" applyFont="1" applyFill="1" applyAlignment="1">
      <alignment horizontal="left" vertical="center" wrapText="1"/>
    </xf>
    <xf numFmtId="0" fontId="0" fillId="33" borderId="0" xfId="0" applyFill="1" applyAlignment="1">
      <alignment wrapText="1"/>
    </xf>
    <xf numFmtId="2" fontId="58" fillId="33" borderId="0" xfId="0" applyNumberFormat="1" applyFont="1" applyFill="1" applyBorder="1" applyAlignment="1">
      <alignment vertical="center" wrapText="1"/>
    </xf>
    <xf numFmtId="0" fontId="11" fillId="33" borderId="0" xfId="61" applyFont="1" applyFill="1" applyBorder="1">
      <alignment/>
      <protection/>
    </xf>
    <xf numFmtId="0" fontId="11" fillId="33" borderId="0" xfId="0" applyFont="1" applyFill="1" applyAlignment="1">
      <alignment vertical="top" wrapText="1"/>
    </xf>
    <xf numFmtId="0" fontId="14" fillId="33" borderId="18" xfId="58" applyFont="1" applyFill="1" applyBorder="1" applyAlignment="1">
      <alignment vertical="center"/>
      <protection/>
    </xf>
    <xf numFmtId="0" fontId="14" fillId="33" borderId="18" xfId="58" applyFont="1" applyFill="1" applyBorder="1" applyAlignment="1">
      <alignment vertical="top"/>
      <protection/>
    </xf>
    <xf numFmtId="0" fontId="35" fillId="33" borderId="18" xfId="57" applyFont="1" applyFill="1" applyBorder="1" applyAlignment="1">
      <alignment/>
      <protection/>
    </xf>
    <xf numFmtId="187" fontId="14" fillId="33" borderId="18" xfId="44" applyNumberFormat="1" applyFont="1" applyFill="1" applyBorder="1" applyAlignment="1">
      <alignment vertical="center"/>
    </xf>
    <xf numFmtId="187" fontId="14" fillId="33" borderId="20" xfId="44" applyNumberFormat="1" applyFont="1" applyFill="1" applyBorder="1" applyAlignment="1">
      <alignment vertical="center"/>
    </xf>
    <xf numFmtId="187" fontId="14" fillId="33" borderId="18" xfId="44" applyNumberFormat="1" applyFont="1" applyFill="1" applyBorder="1" applyAlignment="1">
      <alignment/>
    </xf>
    <xf numFmtId="187" fontId="14" fillId="33" borderId="20" xfId="44" applyNumberFormat="1" applyFont="1" applyFill="1" applyBorder="1" applyAlignment="1">
      <alignment/>
    </xf>
    <xf numFmtId="187" fontId="14" fillId="33" borderId="17" xfId="44" applyNumberFormat="1" applyFont="1" applyFill="1" applyBorder="1" applyAlignment="1">
      <alignment/>
    </xf>
    <xf numFmtId="0" fontId="14" fillId="33" borderId="0" xfId="0" applyFont="1" applyFill="1" applyAlignment="1">
      <alignment horizontal="center" vertical="top" wrapText="1"/>
    </xf>
    <xf numFmtId="0" fontId="14" fillId="33" borderId="0" xfId="44" applyNumberFormat="1" applyFont="1" applyFill="1" applyAlignment="1">
      <alignment horizontal="justify" vertical="top" wrapText="1"/>
    </xf>
    <xf numFmtId="171" fontId="61" fillId="33" borderId="10" xfId="42" applyFont="1" applyFill="1" applyBorder="1" applyAlignment="1">
      <alignment/>
    </xf>
    <xf numFmtId="49" fontId="62" fillId="33" borderId="10" xfId="59" applyNumberFormat="1" applyFont="1" applyFill="1" applyBorder="1" applyAlignment="1">
      <alignment horizontal="center" vertical="top"/>
      <protection/>
    </xf>
    <xf numFmtId="171" fontId="63" fillId="33" borderId="10" xfId="42" applyFont="1" applyFill="1" applyBorder="1" applyAlignment="1">
      <alignment/>
    </xf>
    <xf numFmtId="187" fontId="63" fillId="33" borderId="10" xfId="42" applyNumberFormat="1" applyFont="1" applyFill="1" applyBorder="1" applyAlignment="1">
      <alignment/>
    </xf>
    <xf numFmtId="171" fontId="61" fillId="33" borderId="10" xfId="42" applyFont="1" applyFill="1" applyBorder="1" applyAlignment="1">
      <alignment horizontal="left" indent="1"/>
    </xf>
    <xf numFmtId="171" fontId="61" fillId="33" borderId="10" xfId="42" applyNumberFormat="1" applyFont="1" applyFill="1" applyBorder="1" applyAlignment="1">
      <alignment/>
    </xf>
    <xf numFmtId="171" fontId="61" fillId="33" borderId="10" xfId="42" applyFont="1" applyFill="1" applyBorder="1" applyAlignment="1">
      <alignment horizontal="left" indent="2"/>
    </xf>
    <xf numFmtId="171" fontId="61" fillId="33" borderId="21" xfId="42" applyFont="1" applyFill="1" applyBorder="1" applyAlignment="1">
      <alignment/>
    </xf>
    <xf numFmtId="171" fontId="61" fillId="33" borderId="11" xfId="42" applyNumberFormat="1" applyFont="1" applyFill="1" applyBorder="1" applyAlignment="1">
      <alignment/>
    </xf>
    <xf numFmtId="171" fontId="61" fillId="33" borderId="12" xfId="42" applyNumberFormat="1" applyFont="1" applyFill="1" applyBorder="1" applyAlignment="1">
      <alignment/>
    </xf>
    <xf numFmtId="171" fontId="61" fillId="33" borderId="22" xfId="42" applyNumberFormat="1" applyFont="1" applyFill="1" applyBorder="1" applyAlignment="1">
      <alignment/>
    </xf>
    <xf numFmtId="171" fontId="61" fillId="33" borderId="23" xfId="42" applyNumberFormat="1" applyFont="1" applyFill="1" applyBorder="1" applyAlignment="1">
      <alignment/>
    </xf>
    <xf numFmtId="171" fontId="61" fillId="33" borderId="21" xfId="42" applyFont="1" applyFill="1" applyBorder="1" applyAlignment="1">
      <alignment horizontal="left" indent="1"/>
    </xf>
    <xf numFmtId="171" fontId="61" fillId="33" borderId="24" xfId="42" applyNumberFormat="1" applyFont="1" applyFill="1" applyBorder="1" applyAlignment="1">
      <alignment/>
    </xf>
    <xf numFmtId="0" fontId="14" fillId="33" borderId="0" xfId="0" applyFont="1" applyFill="1" applyAlignment="1">
      <alignment horizontal="justify" vertical="top" wrapText="1"/>
    </xf>
    <xf numFmtId="2" fontId="56" fillId="0" borderId="0" xfId="0" applyNumberFormat="1" applyFont="1" applyAlignment="1">
      <alignment horizontal="center" vertical="center"/>
    </xf>
    <xf numFmtId="2" fontId="60" fillId="0" borderId="10" xfId="0" applyNumberFormat="1" applyFont="1" applyBorder="1" applyAlignment="1">
      <alignment horizontal="right" vertical="center"/>
    </xf>
    <xf numFmtId="2" fontId="60" fillId="0" borderId="14" xfId="0" applyNumberFormat="1" applyFont="1" applyBorder="1" applyAlignment="1">
      <alignment horizontal="right" vertical="center"/>
    </xf>
    <xf numFmtId="2" fontId="58" fillId="0" borderId="10" xfId="0" applyNumberFormat="1" applyFont="1" applyBorder="1" applyAlignment="1">
      <alignment horizontal="right" vertical="center"/>
    </xf>
    <xf numFmtId="0" fontId="60" fillId="0" borderId="21" xfId="0" applyFont="1" applyBorder="1" applyAlignment="1">
      <alignment vertical="center" wrapText="1"/>
    </xf>
    <xf numFmtId="0" fontId="58" fillId="0" borderId="21" xfId="0" applyFont="1" applyBorder="1" applyAlignment="1">
      <alignment vertical="center" wrapText="1"/>
    </xf>
    <xf numFmtId="2" fontId="6" fillId="0" borderId="10" xfId="0" applyNumberFormat="1" applyFont="1" applyBorder="1" applyAlignment="1">
      <alignment horizontal="right" vertical="center"/>
    </xf>
    <xf numFmtId="172" fontId="6" fillId="0" borderId="10" xfId="0" applyNumberFormat="1" applyFont="1" applyBorder="1" applyAlignment="1">
      <alignment horizontal="right" vertical="center"/>
    </xf>
    <xf numFmtId="0" fontId="58" fillId="0" borderId="10" xfId="0" applyFont="1" applyBorder="1" applyAlignment="1">
      <alignment horizontal="justify" vertical="center" wrapText="1"/>
    </xf>
    <xf numFmtId="172" fontId="60" fillId="0" borderId="10" xfId="0" applyNumberFormat="1" applyFont="1" applyBorder="1" applyAlignment="1">
      <alignment horizontal="right" vertical="center" wrapText="1"/>
    </xf>
    <xf numFmtId="172" fontId="60" fillId="0" borderId="21" xfId="0" applyNumberFormat="1" applyFont="1" applyBorder="1" applyAlignment="1">
      <alignment horizontal="right" vertical="center" wrapText="1"/>
    </xf>
    <xf numFmtId="172" fontId="60" fillId="0" borderId="14" xfId="0" applyNumberFormat="1" applyFont="1" applyBorder="1" applyAlignment="1">
      <alignment horizontal="right" vertical="center" wrapText="1"/>
    </xf>
    <xf numFmtId="172" fontId="58" fillId="0" borderId="10" xfId="0" applyNumberFormat="1" applyFont="1" applyBorder="1" applyAlignment="1">
      <alignment horizontal="right" vertical="center"/>
    </xf>
    <xf numFmtId="172" fontId="58" fillId="0" borderId="14" xfId="0" applyNumberFormat="1" applyFont="1" applyBorder="1" applyAlignment="1">
      <alignment horizontal="right" vertical="center"/>
    </xf>
    <xf numFmtId="0" fontId="60" fillId="0" borderId="13" xfId="0" applyFont="1" applyBorder="1" applyAlignment="1">
      <alignment horizontal="center" vertical="center"/>
    </xf>
    <xf numFmtId="172" fontId="60" fillId="0" borderId="10" xfId="0" applyNumberFormat="1" applyFont="1" applyBorder="1" applyAlignment="1">
      <alignment vertical="center"/>
    </xf>
    <xf numFmtId="172" fontId="60" fillId="0" borderId="14" xfId="0" applyNumberFormat="1" applyFont="1" applyBorder="1" applyAlignment="1">
      <alignment vertical="center"/>
    </xf>
    <xf numFmtId="0" fontId="0" fillId="0" borderId="0" xfId="0" applyAlignment="1">
      <alignment horizontal="center" vertical="center"/>
    </xf>
    <xf numFmtId="0" fontId="0" fillId="0" borderId="0" xfId="0" applyAlignment="1">
      <alignment vertical="center"/>
    </xf>
    <xf numFmtId="2" fontId="0" fillId="0" borderId="0" xfId="0" applyNumberFormat="1" applyAlignment="1">
      <alignment vertical="center"/>
    </xf>
    <xf numFmtId="2" fontId="56" fillId="0" borderId="0" xfId="0" applyNumberFormat="1" applyFont="1" applyAlignment="1">
      <alignment vertical="center"/>
    </xf>
    <xf numFmtId="0" fontId="64" fillId="0" borderId="0" xfId="0" applyFont="1" applyAlignment="1">
      <alignment/>
    </xf>
    <xf numFmtId="0" fontId="64" fillId="33" borderId="0" xfId="0" applyFont="1" applyFill="1" applyAlignment="1">
      <alignment/>
    </xf>
    <xf numFmtId="0" fontId="6" fillId="33" borderId="0" xfId="0" applyFont="1" applyFill="1" applyBorder="1" applyAlignment="1">
      <alignment horizontal="left" vertical="top" wrapText="1"/>
    </xf>
    <xf numFmtId="0" fontId="14" fillId="33" borderId="0" xfId="0" applyFont="1" applyFill="1" applyAlignment="1">
      <alignment horizontal="justify" vertical="top" wrapText="1"/>
    </xf>
    <xf numFmtId="0" fontId="14" fillId="33" borderId="0" xfId="45" applyNumberFormat="1" applyFont="1" applyFill="1" applyBorder="1" applyAlignment="1">
      <alignment horizontal="justify" vertical="top" wrapText="1"/>
    </xf>
    <xf numFmtId="0" fontId="14" fillId="33" borderId="25" xfId="45" applyNumberFormat="1" applyFont="1" applyFill="1" applyBorder="1" applyAlignment="1">
      <alignment horizontal="justify" vertical="top" wrapText="1"/>
    </xf>
    <xf numFmtId="0" fontId="13" fillId="33" borderId="0" xfId="0" applyFont="1" applyFill="1" applyBorder="1" applyAlignment="1" quotePrefix="1">
      <alignment horizontal="left" vertical="top" wrapText="1"/>
    </xf>
    <xf numFmtId="0" fontId="13" fillId="33" borderId="0" xfId="0" applyFont="1" applyFill="1" applyBorder="1" applyAlignment="1">
      <alignment horizontal="center" vertical="top" wrapText="1"/>
    </xf>
    <xf numFmtId="0" fontId="65" fillId="33" borderId="0" xfId="0" applyFont="1" applyFill="1" applyAlignment="1">
      <alignment horizontal="center"/>
    </xf>
    <xf numFmtId="0" fontId="14" fillId="33" borderId="0" xfId="0" applyFont="1" applyFill="1" applyAlignment="1">
      <alignment horizontal="right" vertical="top" wrapText="1"/>
    </xf>
    <xf numFmtId="0" fontId="14" fillId="33" borderId="0" xfId="0" applyFont="1" applyFill="1" applyAlignment="1">
      <alignment horizontal="center" vertical="top" wrapText="1"/>
    </xf>
    <xf numFmtId="0" fontId="65" fillId="33" borderId="0" xfId="0" applyFont="1" applyFill="1" applyAlignment="1">
      <alignment horizontal="right"/>
    </xf>
    <xf numFmtId="0" fontId="14" fillId="33" borderId="0" xfId="44" applyNumberFormat="1" applyFont="1" applyFill="1" applyAlignment="1">
      <alignment horizontal="justify" vertical="top" wrapText="1"/>
    </xf>
    <xf numFmtId="0" fontId="14" fillId="33" borderId="0" xfId="0" applyFont="1" applyFill="1" applyBorder="1" applyAlignment="1">
      <alignment horizontal="left" vertical="top" wrapText="1"/>
    </xf>
    <xf numFmtId="187" fontId="14" fillId="33" borderId="0" xfId="44" applyNumberFormat="1" applyFont="1" applyFill="1" applyAlignment="1">
      <alignment horizontal="left"/>
    </xf>
    <xf numFmtId="0" fontId="2" fillId="0" borderId="26" xfId="0" applyFont="1" applyFill="1" applyBorder="1" applyAlignment="1">
      <alignment horizontal="right" vertical="center" wrapText="1"/>
    </xf>
    <xf numFmtId="0" fontId="2" fillId="0" borderId="12" xfId="0" applyFont="1" applyFill="1" applyBorder="1" applyAlignment="1">
      <alignment horizontal="right" vertical="center" wrapText="1"/>
    </xf>
    <xf numFmtId="0" fontId="2" fillId="0" borderId="27" xfId="0" applyFont="1" applyFill="1" applyBorder="1" applyAlignment="1">
      <alignment horizontal="right" vertical="center" wrapText="1"/>
    </xf>
    <xf numFmtId="0" fontId="0" fillId="0" borderId="0" xfId="0" applyBorder="1" applyAlignment="1">
      <alignment horizontal="center"/>
    </xf>
    <xf numFmtId="0" fontId="4" fillId="33" borderId="28" xfId="0" applyFont="1" applyFill="1" applyBorder="1" applyAlignment="1">
      <alignment horizontal="left" vertical="center" wrapText="1" indent="16"/>
    </xf>
    <xf numFmtId="0" fontId="0" fillId="33" borderId="19" xfId="0" applyFill="1" applyBorder="1" applyAlignment="1">
      <alignment/>
    </xf>
    <xf numFmtId="0" fontId="0" fillId="33" borderId="29" xfId="0" applyFill="1" applyBorder="1" applyAlignment="1">
      <alignment/>
    </xf>
    <xf numFmtId="0" fontId="5" fillId="33" borderId="30" xfId="0" applyFont="1" applyFill="1" applyBorder="1" applyAlignment="1">
      <alignment horizontal="left" vertical="center" wrapText="1" indent="16"/>
    </xf>
    <xf numFmtId="0" fontId="5" fillId="33" borderId="0" xfId="0" applyFont="1" applyFill="1" applyBorder="1" applyAlignment="1">
      <alignment horizontal="left" vertical="center" wrapText="1" indent="16"/>
    </xf>
    <xf numFmtId="0" fontId="5" fillId="33" borderId="31" xfId="0" applyFont="1" applyFill="1" applyBorder="1" applyAlignment="1">
      <alignment horizontal="left" vertical="center" wrapText="1" indent="16"/>
    </xf>
    <xf numFmtId="0" fontId="6" fillId="33" borderId="30" xfId="0" applyFont="1" applyFill="1" applyBorder="1" applyAlignment="1">
      <alignment horizontal="left" vertical="center" wrapText="1" indent="16"/>
    </xf>
    <xf numFmtId="0" fontId="6" fillId="33" borderId="0" xfId="0" applyFont="1" applyFill="1" applyBorder="1" applyAlignment="1">
      <alignment horizontal="left" vertical="center" wrapText="1" indent="16"/>
    </xf>
    <xf numFmtId="0" fontId="6" fillId="33" borderId="31" xfId="0" applyFont="1" applyFill="1" applyBorder="1" applyAlignment="1">
      <alignment horizontal="left" vertical="center" wrapText="1" indent="16"/>
    </xf>
    <xf numFmtId="2" fontId="65" fillId="0" borderId="19" xfId="0" applyNumberFormat="1" applyFont="1" applyBorder="1" applyAlignment="1">
      <alignment horizontal="right" vertical="center"/>
    </xf>
    <xf numFmtId="0" fontId="58" fillId="0" borderId="32" xfId="0" applyFont="1" applyBorder="1" applyAlignment="1">
      <alignment horizontal="center" vertical="center" wrapText="1"/>
    </xf>
    <xf numFmtId="0" fontId="58" fillId="0" borderId="33" xfId="0" applyFont="1" applyBorder="1" applyAlignment="1">
      <alignment horizontal="center" vertical="center" wrapText="1"/>
    </xf>
    <xf numFmtId="0" fontId="58" fillId="0" borderId="30" xfId="0" applyFont="1" applyBorder="1" applyAlignment="1">
      <alignment horizontal="center" vertical="center" wrapText="1"/>
    </xf>
    <xf numFmtId="0" fontId="58" fillId="0" borderId="34" xfId="0" applyFont="1" applyBorder="1" applyAlignment="1">
      <alignment horizontal="center" vertical="center" wrapText="1"/>
    </xf>
    <xf numFmtId="0" fontId="58" fillId="0" borderId="35" xfId="0" applyFont="1" applyBorder="1" applyAlignment="1">
      <alignment horizontal="center" vertical="center" wrapText="1"/>
    </xf>
    <xf numFmtId="0" fontId="58" fillId="0" borderId="36" xfId="0" applyFont="1" applyBorder="1" applyAlignment="1">
      <alignment horizontal="center" vertical="center" wrapText="1"/>
    </xf>
    <xf numFmtId="2" fontId="58" fillId="0" borderId="21" xfId="0" applyNumberFormat="1" applyFont="1" applyBorder="1" applyAlignment="1">
      <alignment horizontal="center" vertical="center"/>
    </xf>
    <xf numFmtId="0" fontId="0" fillId="0" borderId="37" xfId="0" applyBorder="1" applyAlignment="1">
      <alignment vertical="center"/>
    </xf>
    <xf numFmtId="0" fontId="0" fillId="0" borderId="38" xfId="0" applyBorder="1" applyAlignment="1">
      <alignment vertical="center"/>
    </xf>
    <xf numFmtId="0" fontId="6" fillId="0" borderId="39" xfId="0" applyFont="1" applyBorder="1" applyAlignment="1">
      <alignment horizontal="justify" vertical="center" wrapText="1"/>
    </xf>
    <xf numFmtId="0" fontId="6" fillId="0" borderId="40" xfId="0" applyFont="1" applyBorder="1" applyAlignment="1">
      <alignment horizontal="justify" vertical="center" wrapText="1"/>
    </xf>
    <xf numFmtId="0" fontId="6" fillId="0" borderId="41" xfId="0" applyFont="1" applyBorder="1" applyAlignment="1">
      <alignment horizontal="justify" vertical="center" wrapText="1"/>
    </xf>
    <xf numFmtId="2" fontId="58" fillId="0" borderId="42" xfId="0" applyNumberFormat="1" applyFont="1" applyBorder="1" applyAlignment="1">
      <alignment horizontal="center" vertical="center"/>
    </xf>
    <xf numFmtId="0" fontId="6" fillId="33" borderId="43" xfId="0" applyFont="1" applyFill="1" applyBorder="1" applyAlignment="1">
      <alignment horizontal="center" vertical="center" wrapText="1"/>
    </xf>
    <xf numFmtId="0" fontId="6" fillId="33" borderId="25" xfId="0" applyFont="1" applyFill="1" applyBorder="1" applyAlignment="1">
      <alignment horizontal="center" vertical="center" wrapText="1"/>
    </xf>
    <xf numFmtId="0" fontId="6" fillId="33" borderId="44" xfId="0" applyFont="1" applyFill="1" applyBorder="1" applyAlignment="1">
      <alignment horizontal="center" vertical="center" wrapText="1"/>
    </xf>
    <xf numFmtId="0" fontId="66" fillId="0" borderId="18" xfId="0" applyFont="1" applyBorder="1" applyAlignment="1">
      <alignment horizontal="center"/>
    </xf>
    <xf numFmtId="0" fontId="66" fillId="0" borderId="20" xfId="0" applyFont="1" applyBorder="1" applyAlignment="1">
      <alignment horizontal="center"/>
    </xf>
    <xf numFmtId="0" fontId="66" fillId="0" borderId="17" xfId="0" applyFont="1" applyBorder="1" applyAlignment="1">
      <alignment horizontal="center"/>
    </xf>
    <xf numFmtId="0" fontId="3" fillId="0" borderId="45" xfId="60" applyBorder="1" applyAlignment="1">
      <alignment horizontal="center" vertical="top" wrapText="1"/>
    </xf>
    <xf numFmtId="0" fontId="8" fillId="0" borderId="46" xfId="0" applyFont="1" applyBorder="1" applyAlignment="1">
      <alignment horizontal="center"/>
    </xf>
    <xf numFmtId="0" fontId="8" fillId="0" borderId="47" xfId="0" applyFont="1" applyBorder="1" applyAlignment="1">
      <alignment horizontal="center"/>
    </xf>
    <xf numFmtId="0" fontId="8" fillId="0" borderId="33" xfId="0" applyFont="1" applyBorder="1" applyAlignment="1">
      <alignment horizontal="center"/>
    </xf>
    <xf numFmtId="0" fontId="4" fillId="0" borderId="48" xfId="0" applyFont="1" applyBorder="1" applyAlignment="1">
      <alignment horizontal="left" vertical="center" wrapText="1"/>
    </xf>
    <xf numFmtId="0" fontId="4" fillId="0" borderId="0" xfId="0" applyFont="1" applyBorder="1" applyAlignment="1" quotePrefix="1">
      <alignment horizontal="left" vertical="center" wrapText="1"/>
    </xf>
    <xf numFmtId="0" fontId="4" fillId="0" borderId="34" xfId="0" applyFont="1" applyBorder="1" applyAlignment="1" quotePrefix="1">
      <alignment horizontal="left" vertical="center" wrapText="1"/>
    </xf>
    <xf numFmtId="0" fontId="5" fillId="0" borderId="48" xfId="0" applyFont="1" applyBorder="1" applyAlignment="1">
      <alignment horizontal="left" vertical="center" wrapText="1"/>
    </xf>
    <xf numFmtId="0" fontId="5" fillId="0" borderId="0" xfId="0" applyFont="1" applyBorder="1" applyAlignment="1" quotePrefix="1">
      <alignment horizontal="left" vertical="center" wrapText="1"/>
    </xf>
    <xf numFmtId="0" fontId="5" fillId="0" borderId="34" xfId="0" applyFont="1" applyBorder="1" applyAlignment="1" quotePrefix="1">
      <alignment horizontal="left" vertical="center" wrapText="1"/>
    </xf>
    <xf numFmtId="0" fontId="6" fillId="0" borderId="48" xfId="0" applyFont="1" applyBorder="1" applyAlignment="1">
      <alignment horizontal="left" vertical="center" wrapText="1"/>
    </xf>
    <xf numFmtId="0" fontId="6" fillId="0" borderId="0" xfId="0" applyFont="1" applyBorder="1" applyAlignment="1" quotePrefix="1">
      <alignment horizontal="left" vertical="center" wrapText="1"/>
    </xf>
    <xf numFmtId="0" fontId="6" fillId="0" borderId="34" xfId="0" applyFont="1" applyBorder="1" applyAlignment="1" quotePrefix="1">
      <alignment horizontal="left" vertical="center" wrapText="1"/>
    </xf>
    <xf numFmtId="0" fontId="9" fillId="0" borderId="48"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7" fillId="0" borderId="48"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34" xfId="0" applyFont="1" applyFill="1" applyBorder="1" applyAlignment="1">
      <alignment horizontal="left" vertical="center" wrapText="1"/>
    </xf>
    <xf numFmtId="0" fontId="7" fillId="0" borderId="46"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6" fillId="33" borderId="0" xfId="0" applyFont="1" applyFill="1" applyBorder="1" applyAlignment="1">
      <alignment horizontal="center" vertical="top" wrapText="1"/>
    </xf>
    <xf numFmtId="0" fontId="6" fillId="0" borderId="21" xfId="0" applyFont="1" applyBorder="1" applyAlignment="1">
      <alignment horizontal="left" vertical="top" wrapText="1"/>
    </xf>
    <xf numFmtId="0" fontId="6" fillId="0" borderId="37" xfId="0" applyFont="1" applyBorder="1" applyAlignment="1">
      <alignment horizontal="left" vertical="top" wrapText="1"/>
    </xf>
    <xf numFmtId="0" fontId="6" fillId="0" borderId="38" xfId="0" applyFont="1" applyBorder="1" applyAlignment="1">
      <alignment horizontal="left" vertical="top" wrapText="1"/>
    </xf>
    <xf numFmtId="0" fontId="6" fillId="33" borderId="0" xfId="0" applyFont="1" applyFill="1" applyBorder="1" applyAlignment="1" quotePrefix="1">
      <alignment horizontal="left" vertical="top" wrapText="1" indent="1"/>
    </xf>
    <xf numFmtId="0" fontId="7" fillId="0" borderId="49" xfId="0" applyFont="1" applyFill="1" applyBorder="1" applyAlignment="1">
      <alignment horizontal="right" vertical="center" wrapText="1"/>
    </xf>
    <xf numFmtId="0" fontId="7" fillId="0" borderId="45" xfId="0" applyFont="1" applyFill="1" applyBorder="1" applyAlignment="1">
      <alignment horizontal="right" vertical="center" wrapText="1"/>
    </xf>
    <xf numFmtId="0" fontId="7" fillId="0" borderId="36" xfId="0" applyFont="1" applyFill="1" applyBorder="1" applyAlignment="1">
      <alignment horizontal="right" vertical="center" wrapText="1"/>
    </xf>
    <xf numFmtId="0" fontId="7" fillId="0" borderId="21"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37" xfId="0" applyFont="1" applyFill="1" applyBorder="1" applyAlignment="1">
      <alignment horizontal="left" vertical="center" wrapText="1"/>
    </xf>
    <xf numFmtId="0" fontId="6" fillId="0" borderId="38" xfId="0" applyFont="1" applyFill="1" applyBorder="1" applyAlignment="1">
      <alignment horizontal="left" vertical="center" wrapText="1"/>
    </xf>
    <xf numFmtId="0" fontId="6" fillId="33" borderId="0" xfId="0" applyFont="1" applyFill="1" applyBorder="1" applyAlignment="1">
      <alignment horizontal="center" vertic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193" xfId="57"/>
    <cellStyle name="Normal 2" xfId="58"/>
    <cellStyle name="Normal 25" xfId="59"/>
    <cellStyle name="Normal 3" xfId="60"/>
    <cellStyle name="Normal_SEBI CLAUSE 41 2" xfId="61"/>
    <cellStyle name="Normal_SEBI CLAUSE 41 3"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xdr:row>
      <xdr:rowOff>47625</xdr:rowOff>
    </xdr:from>
    <xdr:to>
      <xdr:col>1</xdr:col>
      <xdr:colOff>1028700</xdr:colOff>
      <xdr:row>8</xdr:row>
      <xdr:rowOff>152400</xdr:rowOff>
    </xdr:to>
    <xdr:pic>
      <xdr:nvPicPr>
        <xdr:cNvPr id="1" name="Picture 1400"/>
        <xdr:cNvPicPr preferRelativeResize="1">
          <a:picLocks noChangeAspect="1"/>
        </xdr:cNvPicPr>
      </xdr:nvPicPr>
      <xdr:blipFill>
        <a:blip r:embed="rId1"/>
        <a:stretch>
          <a:fillRect/>
        </a:stretch>
      </xdr:blipFill>
      <xdr:spPr>
        <a:xfrm>
          <a:off x="133350" y="247650"/>
          <a:ext cx="1209675" cy="1590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xdr:row>
      <xdr:rowOff>19050</xdr:rowOff>
    </xdr:from>
    <xdr:to>
      <xdr:col>1</xdr:col>
      <xdr:colOff>1190625</xdr:colOff>
      <xdr:row>10</xdr:row>
      <xdr:rowOff>0</xdr:rowOff>
    </xdr:to>
    <xdr:pic>
      <xdr:nvPicPr>
        <xdr:cNvPr id="1" name="Picture 1400"/>
        <xdr:cNvPicPr preferRelativeResize="1">
          <a:picLocks noChangeAspect="1"/>
        </xdr:cNvPicPr>
      </xdr:nvPicPr>
      <xdr:blipFill>
        <a:blip r:embed="rId1"/>
        <a:stretch>
          <a:fillRect/>
        </a:stretch>
      </xdr:blipFill>
      <xdr:spPr>
        <a:xfrm>
          <a:off x="352425" y="304800"/>
          <a:ext cx="1114425" cy="1581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25</xdr:col>
      <xdr:colOff>295275</xdr:colOff>
      <xdr:row>115</xdr:row>
      <xdr:rowOff>114300</xdr:rowOff>
    </xdr:to>
    <xdr:pic>
      <xdr:nvPicPr>
        <xdr:cNvPr id="1" name="Picture 1"/>
        <xdr:cNvPicPr preferRelativeResize="1">
          <a:picLocks noChangeAspect="1"/>
        </xdr:cNvPicPr>
      </xdr:nvPicPr>
      <xdr:blipFill>
        <a:blip r:embed="rId1"/>
        <a:stretch>
          <a:fillRect/>
        </a:stretch>
      </xdr:blipFill>
      <xdr:spPr>
        <a:xfrm>
          <a:off x="0" y="0"/>
          <a:ext cx="15535275" cy="22021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D119"/>
  <sheetViews>
    <sheetView zoomScalePageLayoutView="0" workbookViewId="0" topLeftCell="A91">
      <selection activeCell="A63" sqref="A63:D106"/>
    </sheetView>
  </sheetViews>
  <sheetFormatPr defaultColWidth="9.140625" defaultRowHeight="15"/>
  <cols>
    <col min="1" max="1" width="5.140625" style="0" customWidth="1"/>
    <col min="2" max="2" width="65.28125" style="0" customWidth="1"/>
    <col min="3" max="3" width="19.28125" style="0" customWidth="1"/>
    <col min="4" max="4" width="20.8515625" style="0" customWidth="1"/>
  </cols>
  <sheetData>
    <row r="1" spans="1:4" ht="15.75">
      <c r="A1" s="77"/>
      <c r="B1" s="77"/>
      <c r="C1" s="149" t="s">
        <v>163</v>
      </c>
      <c r="D1" s="149"/>
    </row>
    <row r="2" spans="1:4" ht="15.75">
      <c r="A2" s="77"/>
      <c r="B2" s="146" t="s">
        <v>159</v>
      </c>
      <c r="C2" s="146"/>
      <c r="D2" s="146"/>
    </row>
    <row r="3" spans="1:4" ht="15" customHeight="1">
      <c r="A3" s="77"/>
      <c r="B3" s="77"/>
      <c r="C3" s="77"/>
      <c r="D3" s="77"/>
    </row>
    <row r="4" spans="1:4" ht="15.75">
      <c r="A4" s="77"/>
      <c r="B4" s="102" t="s">
        <v>0</v>
      </c>
      <c r="C4" s="103" t="s">
        <v>85</v>
      </c>
      <c r="D4" s="103" t="s">
        <v>85</v>
      </c>
    </row>
    <row r="5" spans="1:4" ht="15.75">
      <c r="A5" s="77"/>
      <c r="B5" s="104"/>
      <c r="C5" s="103" t="s">
        <v>86</v>
      </c>
      <c r="D5" s="103" t="s">
        <v>87</v>
      </c>
    </row>
    <row r="6" spans="1:4" ht="15.75">
      <c r="A6" s="77"/>
      <c r="B6" s="102" t="s">
        <v>88</v>
      </c>
      <c r="C6" s="105"/>
      <c r="D6" s="105"/>
    </row>
    <row r="7" spans="1:4" ht="15.75">
      <c r="A7" s="77"/>
      <c r="B7" s="102" t="s">
        <v>89</v>
      </c>
      <c r="C7" s="105"/>
      <c r="D7" s="105"/>
    </row>
    <row r="8" spans="1:4" ht="15.75">
      <c r="A8" s="78"/>
      <c r="B8" s="106" t="s">
        <v>90</v>
      </c>
      <c r="C8" s="107">
        <v>410.12160049999994</v>
      </c>
      <c r="D8" s="107">
        <v>325.124835</v>
      </c>
    </row>
    <row r="9" spans="1:4" ht="15.75">
      <c r="A9" s="78"/>
      <c r="B9" s="106" t="s">
        <v>91</v>
      </c>
      <c r="C9" s="107"/>
      <c r="D9" s="107">
        <v>0</v>
      </c>
    </row>
    <row r="10" spans="1:4" ht="15.75">
      <c r="A10" s="78"/>
      <c r="B10" s="106" t="s">
        <v>92</v>
      </c>
      <c r="C10" s="107">
        <v>9.13577</v>
      </c>
      <c r="D10" s="107">
        <v>0</v>
      </c>
    </row>
    <row r="11" spans="1:4" ht="15.75">
      <c r="A11" s="78"/>
      <c r="B11" s="106" t="s">
        <v>93</v>
      </c>
      <c r="C11" s="107">
        <v>0</v>
      </c>
      <c r="D11" s="107">
        <v>0</v>
      </c>
    </row>
    <row r="12" spans="1:4" ht="15.75">
      <c r="A12" s="78"/>
      <c r="B12" s="106" t="s">
        <v>94</v>
      </c>
      <c r="C12" s="107">
        <v>0</v>
      </c>
      <c r="D12" s="107">
        <v>0</v>
      </c>
    </row>
    <row r="13" spans="1:4" ht="15.75">
      <c r="A13" s="78"/>
      <c r="B13" s="106" t="s">
        <v>95</v>
      </c>
      <c r="C13" s="107">
        <v>24.601865</v>
      </c>
      <c r="D13" s="107">
        <v>24.17286</v>
      </c>
    </row>
    <row r="14" spans="1:4" ht="15.75">
      <c r="A14" s="78"/>
      <c r="B14" s="108" t="s">
        <v>96</v>
      </c>
      <c r="C14" s="107">
        <v>62.7369959</v>
      </c>
      <c r="D14" s="107">
        <v>39.97877</v>
      </c>
    </row>
    <row r="15" spans="1:4" ht="15.75">
      <c r="A15" s="78"/>
      <c r="B15" s="108" t="s">
        <v>97</v>
      </c>
      <c r="C15" s="107">
        <v>0</v>
      </c>
      <c r="D15" s="107">
        <v>0</v>
      </c>
    </row>
    <row r="16" spans="1:4" ht="15.75">
      <c r="A16" s="78"/>
      <c r="B16" s="106" t="s">
        <v>98</v>
      </c>
      <c r="C16" s="107">
        <v>0</v>
      </c>
      <c r="D16" s="107">
        <v>0</v>
      </c>
    </row>
    <row r="17" spans="1:4" ht="16.5" thickBot="1">
      <c r="A17" s="78"/>
      <c r="B17" s="106" t="s">
        <v>99</v>
      </c>
      <c r="C17" s="110">
        <v>0</v>
      </c>
      <c r="D17" s="110">
        <v>0</v>
      </c>
    </row>
    <row r="18" spans="1:4" ht="16.5" thickBot="1">
      <c r="A18" s="78"/>
      <c r="B18" s="109"/>
      <c r="C18" s="112">
        <v>506.5962314</v>
      </c>
      <c r="D18" s="113">
        <v>389.276465</v>
      </c>
    </row>
    <row r="19" spans="1:4" ht="15.75">
      <c r="A19" s="78"/>
      <c r="B19" s="102" t="s">
        <v>53</v>
      </c>
      <c r="C19" s="111">
        <v>0</v>
      </c>
      <c r="D19" s="111">
        <v>0</v>
      </c>
    </row>
    <row r="20" spans="1:4" ht="15.75">
      <c r="A20" s="78"/>
      <c r="B20" s="102" t="s">
        <v>100</v>
      </c>
      <c r="C20" s="107">
        <v>1452.199506</v>
      </c>
      <c r="D20" s="107">
        <v>1126.3851338</v>
      </c>
    </row>
    <row r="21" spans="1:4" ht="15.75">
      <c r="A21" s="78"/>
      <c r="B21" s="106" t="s">
        <v>94</v>
      </c>
      <c r="C21" s="107">
        <v>0</v>
      </c>
      <c r="D21" s="107">
        <v>0</v>
      </c>
    </row>
    <row r="22" spans="1:4" ht="15.75">
      <c r="A22" s="78"/>
      <c r="B22" s="106" t="s">
        <v>101</v>
      </c>
      <c r="C22" s="107">
        <v>3781.88</v>
      </c>
      <c r="D22" s="107">
        <v>2592.0655770000003</v>
      </c>
    </row>
    <row r="23" spans="1:4" ht="15.75">
      <c r="A23" s="78"/>
      <c r="B23" s="108" t="s">
        <v>102</v>
      </c>
      <c r="C23" s="107">
        <v>16.3833792</v>
      </c>
      <c r="D23" s="107">
        <v>17.8363128</v>
      </c>
    </row>
    <row r="24" spans="1:4" ht="15.75">
      <c r="A24" s="78"/>
      <c r="B24" s="108" t="s">
        <v>103</v>
      </c>
      <c r="C24" s="107">
        <v>10.64</v>
      </c>
      <c r="D24" s="107">
        <v>74.55283</v>
      </c>
    </row>
    <row r="25" spans="1:4" ht="15.75">
      <c r="A25" s="78"/>
      <c r="B25" s="108" t="s">
        <v>104</v>
      </c>
      <c r="C25" s="107">
        <v>0</v>
      </c>
      <c r="D25" s="107">
        <v>0</v>
      </c>
    </row>
    <row r="26" spans="1:4" ht="15.75">
      <c r="A26" s="78"/>
      <c r="B26" s="106" t="s">
        <v>105</v>
      </c>
      <c r="C26" s="107">
        <v>0</v>
      </c>
      <c r="D26" s="107">
        <v>0</v>
      </c>
    </row>
    <row r="27" spans="1:4" ht="16.5" thickBot="1">
      <c r="A27" s="78"/>
      <c r="B27" s="106" t="s">
        <v>106</v>
      </c>
      <c r="C27" s="110">
        <v>0</v>
      </c>
      <c r="D27" s="110">
        <v>0</v>
      </c>
    </row>
    <row r="28" spans="1:4" ht="16.5" thickBot="1">
      <c r="A28" s="78"/>
      <c r="B28" s="114"/>
      <c r="C28" s="112">
        <v>5261.1</v>
      </c>
      <c r="D28" s="113">
        <v>3810.8398536</v>
      </c>
    </row>
    <row r="29" spans="1:4" ht="16.5" thickBot="1">
      <c r="A29" s="78"/>
      <c r="B29" s="102"/>
      <c r="C29" s="115">
        <v>0</v>
      </c>
      <c r="D29" s="115">
        <v>0</v>
      </c>
    </row>
    <row r="30" spans="1:4" ht="16.5" thickBot="1">
      <c r="A30" s="78"/>
      <c r="B30" s="109" t="s">
        <v>30</v>
      </c>
      <c r="C30" s="112">
        <f>C28+C18</f>
        <v>5767.6962314</v>
      </c>
      <c r="D30" s="113">
        <v>4200.1163186</v>
      </c>
    </row>
    <row r="31" spans="1:4" ht="15.75">
      <c r="A31" s="78"/>
      <c r="B31" s="102"/>
      <c r="C31" s="111">
        <v>0</v>
      </c>
      <c r="D31" s="111">
        <v>0</v>
      </c>
    </row>
    <row r="32" spans="1:4" ht="15.75">
      <c r="A32" s="78"/>
      <c r="B32" s="102" t="s">
        <v>107</v>
      </c>
      <c r="C32" s="107">
        <v>0</v>
      </c>
      <c r="D32" s="107">
        <v>0</v>
      </c>
    </row>
    <row r="33" spans="1:4" ht="15.75">
      <c r="A33" s="78"/>
      <c r="B33" s="102" t="s">
        <v>31</v>
      </c>
      <c r="C33" s="107">
        <v>0</v>
      </c>
      <c r="D33" s="107">
        <v>0</v>
      </c>
    </row>
    <row r="34" spans="1:4" ht="15.75">
      <c r="A34" s="78"/>
      <c r="B34" s="106" t="s">
        <v>108</v>
      </c>
      <c r="C34" s="107">
        <v>430.02</v>
      </c>
      <c r="D34" s="107">
        <v>430.02</v>
      </c>
    </row>
    <row r="35" spans="1:4" ht="16.5" thickBot="1">
      <c r="A35" s="78"/>
      <c r="B35" s="106" t="s">
        <v>109</v>
      </c>
      <c r="C35" s="110">
        <v>451.6370292876772</v>
      </c>
      <c r="D35" s="110">
        <v>400.3065038889056</v>
      </c>
    </row>
    <row r="36" spans="1:4" ht="16.5" thickBot="1">
      <c r="A36" s="78"/>
      <c r="B36" s="109"/>
      <c r="C36" s="112">
        <v>881.6570292876771</v>
      </c>
      <c r="D36" s="113">
        <v>830.3265038889057</v>
      </c>
    </row>
    <row r="37" spans="1:4" ht="15.75">
      <c r="A37" s="78"/>
      <c r="B37" s="102" t="s">
        <v>110</v>
      </c>
      <c r="C37" s="111">
        <v>0</v>
      </c>
      <c r="D37" s="111">
        <v>0</v>
      </c>
    </row>
    <row r="38" spans="1:4" ht="15.75">
      <c r="A38" s="78"/>
      <c r="B38" s="106" t="s">
        <v>111</v>
      </c>
      <c r="C38" s="107">
        <v>0</v>
      </c>
      <c r="D38" s="107">
        <v>0</v>
      </c>
    </row>
    <row r="39" spans="1:4" ht="15.75">
      <c r="A39" s="78"/>
      <c r="B39" s="108" t="s">
        <v>112</v>
      </c>
      <c r="C39" s="107">
        <v>266.6824848</v>
      </c>
      <c r="D39" s="107">
        <v>151.19955</v>
      </c>
    </row>
    <row r="40" spans="1:4" ht="15.75">
      <c r="A40" s="78"/>
      <c r="B40" s="108" t="s">
        <v>113</v>
      </c>
      <c r="C40" s="107">
        <v>79.36965839999999</v>
      </c>
      <c r="D40" s="107">
        <v>60.845879599999996</v>
      </c>
    </row>
    <row r="41" spans="1:4" ht="15.75">
      <c r="A41" s="78"/>
      <c r="B41" s="106" t="s">
        <v>114</v>
      </c>
      <c r="C41" s="107">
        <v>0</v>
      </c>
      <c r="D41" s="107">
        <v>0</v>
      </c>
    </row>
    <row r="42" spans="1:4" ht="16.5" thickBot="1">
      <c r="A42" s="78"/>
      <c r="B42" s="106" t="s">
        <v>115</v>
      </c>
      <c r="C42" s="110">
        <v>1.2236672494149894</v>
      </c>
      <c r="D42" s="110">
        <v>17.77954624935</v>
      </c>
    </row>
    <row r="43" spans="1:4" ht="16.5" thickBot="1">
      <c r="A43" s="78"/>
      <c r="B43" s="109"/>
      <c r="C43" s="112">
        <v>347.275810449415</v>
      </c>
      <c r="D43" s="113">
        <v>229.82497584935</v>
      </c>
    </row>
    <row r="44" spans="1:4" ht="15.75">
      <c r="A44" s="78"/>
      <c r="B44" s="102" t="s">
        <v>116</v>
      </c>
      <c r="C44" s="111">
        <v>0</v>
      </c>
      <c r="D44" s="111">
        <v>0</v>
      </c>
    </row>
    <row r="45" spans="1:4" ht="15.75">
      <c r="A45" s="78"/>
      <c r="B45" s="106" t="s">
        <v>117</v>
      </c>
      <c r="C45" s="107">
        <v>0</v>
      </c>
      <c r="D45" s="107">
        <v>0</v>
      </c>
    </row>
    <row r="46" spans="1:4" ht="15.75">
      <c r="A46" s="78"/>
      <c r="B46" s="108" t="s">
        <v>112</v>
      </c>
      <c r="C46" s="107">
        <v>1559.830501</v>
      </c>
      <c r="D46" s="107">
        <v>1695.2913693</v>
      </c>
    </row>
    <row r="47" spans="1:4" ht="15.75">
      <c r="A47" s="78"/>
      <c r="B47" s="108" t="s">
        <v>118</v>
      </c>
      <c r="C47" s="107">
        <v>2214.3432115</v>
      </c>
      <c r="D47" s="107">
        <v>1145.6846573999999</v>
      </c>
    </row>
    <row r="48" spans="1:4" ht="15.75">
      <c r="A48" s="78"/>
      <c r="B48" s="108" t="s">
        <v>113</v>
      </c>
      <c r="C48" s="107">
        <v>0</v>
      </c>
      <c r="D48" s="107">
        <v>0</v>
      </c>
    </row>
    <row r="49" spans="1:4" ht="15.75">
      <c r="A49" s="78"/>
      <c r="B49" s="106" t="s">
        <v>119</v>
      </c>
      <c r="C49" s="107">
        <v>721.91</v>
      </c>
      <c r="D49" s="107">
        <v>261.847151</v>
      </c>
    </row>
    <row r="50" spans="1:4" ht="16.5" thickBot="1">
      <c r="A50" s="78"/>
      <c r="B50" s="106" t="s">
        <v>114</v>
      </c>
      <c r="C50" s="110">
        <v>42.683696401164305</v>
      </c>
      <c r="D50" s="110">
        <v>37.1416586617438</v>
      </c>
    </row>
    <row r="51" spans="1:4" ht="16.5" thickBot="1">
      <c r="A51" s="78"/>
      <c r="B51" s="114"/>
      <c r="C51" s="112">
        <f>SUM(C46:C50)</f>
        <v>4538.767408901164</v>
      </c>
      <c r="D51" s="113">
        <v>3139.9648363617443</v>
      </c>
    </row>
    <row r="52" spans="1:4" ht="15.75">
      <c r="A52" s="78"/>
      <c r="B52" s="106"/>
      <c r="C52" s="111">
        <v>0</v>
      </c>
      <c r="D52" s="111">
        <v>0</v>
      </c>
    </row>
    <row r="53" spans="1:4" ht="16.5" thickBot="1">
      <c r="A53" s="78"/>
      <c r="B53" s="102"/>
      <c r="C53" s="110">
        <v>0</v>
      </c>
      <c r="D53" s="110">
        <v>0</v>
      </c>
    </row>
    <row r="54" spans="1:4" ht="16.5" thickBot="1">
      <c r="A54" s="78"/>
      <c r="B54" s="109" t="s">
        <v>58</v>
      </c>
      <c r="C54" s="112">
        <f>C51+C43+C36</f>
        <v>5767.700248638256</v>
      </c>
      <c r="D54" s="113">
        <v>4200.1163161</v>
      </c>
    </row>
    <row r="55" spans="1:4" ht="15.75">
      <c r="A55" s="138"/>
      <c r="B55" s="79" t="s">
        <v>133</v>
      </c>
      <c r="C55" s="80"/>
      <c r="D55" s="80"/>
    </row>
    <row r="56" spans="1:4" ht="15.75" customHeight="1">
      <c r="A56" s="79">
        <v>1</v>
      </c>
      <c r="B56" s="141" t="s">
        <v>154</v>
      </c>
      <c r="C56" s="141"/>
      <c r="D56" s="141"/>
    </row>
    <row r="57" spans="1:4" ht="15.75" customHeight="1">
      <c r="A57" s="79"/>
      <c r="B57" s="141"/>
      <c r="C57" s="141"/>
      <c r="D57" s="141"/>
    </row>
    <row r="58" spans="1:4" ht="15.75" customHeight="1">
      <c r="A58" s="79"/>
      <c r="B58" s="141"/>
      <c r="C58" s="141"/>
      <c r="D58" s="141"/>
    </row>
    <row r="59" spans="1:4" ht="15.75" customHeight="1">
      <c r="A59" s="139"/>
      <c r="B59" s="139"/>
      <c r="C59" s="139"/>
      <c r="D59" s="139"/>
    </row>
    <row r="60" spans="1:4" ht="15.75" customHeight="1">
      <c r="A60" s="79"/>
      <c r="B60" s="147" t="s">
        <v>160</v>
      </c>
      <c r="C60" s="147"/>
      <c r="D60" s="147"/>
    </row>
    <row r="61" spans="1:4" ht="15.75" customHeight="1">
      <c r="A61" s="79"/>
      <c r="B61" s="116"/>
      <c r="C61" s="116"/>
      <c r="D61" s="116"/>
    </row>
    <row r="62" spans="1:4" ht="15.75" customHeight="1">
      <c r="A62" s="79"/>
      <c r="B62" s="116"/>
      <c r="C62" s="116"/>
      <c r="D62" s="116"/>
    </row>
    <row r="63" spans="1:4" ht="15.75" customHeight="1">
      <c r="A63" s="79"/>
      <c r="B63" s="116"/>
      <c r="C63" s="149" t="s">
        <v>163</v>
      </c>
      <c r="D63" s="149"/>
    </row>
    <row r="64" spans="1:4" ht="15.75" customHeight="1">
      <c r="A64" s="79"/>
      <c r="B64" s="148" t="s">
        <v>161</v>
      </c>
      <c r="C64" s="148"/>
      <c r="D64" s="148"/>
    </row>
    <row r="65" spans="1:4" ht="15.75" customHeight="1">
      <c r="A65" s="79"/>
      <c r="B65" s="100"/>
      <c r="C65" s="100"/>
      <c r="D65" s="100"/>
    </row>
    <row r="66" spans="1:4" ht="15.75" customHeight="1">
      <c r="A66" s="79">
        <v>2</v>
      </c>
      <c r="B66" s="141" t="s">
        <v>134</v>
      </c>
      <c r="C66" s="141"/>
      <c r="D66" s="141"/>
    </row>
    <row r="67" spans="1:4" ht="15.75" customHeight="1">
      <c r="A67" s="79"/>
      <c r="B67" s="141"/>
      <c r="C67" s="141"/>
      <c r="D67" s="141"/>
    </row>
    <row r="68" spans="1:4" ht="15.75" customHeight="1">
      <c r="A68" s="79"/>
      <c r="B68" s="141"/>
      <c r="C68" s="141"/>
      <c r="D68" s="141"/>
    </row>
    <row r="69" spans="1:4" ht="15.75" customHeight="1">
      <c r="A69" s="79"/>
      <c r="B69" s="141"/>
      <c r="C69" s="141"/>
      <c r="D69" s="141"/>
    </row>
    <row r="70" spans="1:4" ht="15.75" customHeight="1">
      <c r="A70" s="79"/>
      <c r="B70" s="141"/>
      <c r="C70" s="141"/>
      <c r="D70" s="141"/>
    </row>
    <row r="71" spans="1:4" ht="15.75" customHeight="1">
      <c r="A71" s="79">
        <v>3</v>
      </c>
      <c r="B71" s="141" t="s">
        <v>135</v>
      </c>
      <c r="C71" s="141"/>
      <c r="D71" s="141"/>
    </row>
    <row r="72" spans="1:4" ht="15.75" customHeight="1">
      <c r="A72" s="79"/>
      <c r="B72" s="141"/>
      <c r="C72" s="141"/>
      <c r="D72" s="141"/>
    </row>
    <row r="73" spans="1:4" ht="15.75" customHeight="1">
      <c r="A73" s="79"/>
      <c r="B73" s="141"/>
      <c r="C73" s="141"/>
      <c r="D73" s="141"/>
    </row>
    <row r="74" spans="1:4" ht="16.5" customHeight="1">
      <c r="A74" s="79">
        <v>4</v>
      </c>
      <c r="B74" s="142" t="s">
        <v>136</v>
      </c>
      <c r="C74" s="142"/>
      <c r="D74" s="142"/>
    </row>
    <row r="75" spans="1:4" ht="16.5" customHeight="1" thickBot="1">
      <c r="A75" s="79"/>
      <c r="B75" s="143"/>
      <c r="C75" s="143"/>
      <c r="D75" s="143"/>
    </row>
    <row r="76" spans="1:4" ht="32.25" thickBot="1">
      <c r="A76" s="79"/>
      <c r="B76" s="92" t="s">
        <v>0</v>
      </c>
      <c r="C76" s="81" t="s">
        <v>137</v>
      </c>
      <c r="D76" s="82" t="s">
        <v>138</v>
      </c>
    </row>
    <row r="77" spans="1:4" ht="16.5" thickBot="1">
      <c r="A77" s="79"/>
      <c r="B77" s="93" t="s">
        <v>139</v>
      </c>
      <c r="C77" s="83">
        <v>-70.27</v>
      </c>
      <c r="D77" s="83">
        <v>75.75</v>
      </c>
    </row>
    <row r="78" spans="1:4" ht="16.5" thickBot="1">
      <c r="A78" s="79"/>
      <c r="B78" s="93" t="s">
        <v>140</v>
      </c>
      <c r="C78" s="83"/>
      <c r="D78" s="83"/>
    </row>
    <row r="79" spans="1:4" ht="16.5" thickBot="1">
      <c r="A79" s="79"/>
      <c r="B79" s="93" t="s">
        <v>141</v>
      </c>
      <c r="C79" s="83">
        <v>15.49</v>
      </c>
      <c r="D79" s="83">
        <v>4.1</v>
      </c>
    </row>
    <row r="80" spans="1:4" ht="16.5" thickBot="1">
      <c r="A80" s="79"/>
      <c r="B80" s="93" t="s">
        <v>142</v>
      </c>
      <c r="C80" s="83">
        <v>0</v>
      </c>
      <c r="D80" s="83">
        <v>2.37</v>
      </c>
    </row>
    <row r="81" spans="1:4" ht="16.5" thickBot="1">
      <c r="A81" s="79"/>
      <c r="B81" s="94" t="s">
        <v>143</v>
      </c>
      <c r="C81" s="83">
        <v>0</v>
      </c>
      <c r="D81" s="83">
        <v>6.45</v>
      </c>
    </row>
    <row r="82" spans="1:4" ht="16.5" thickBot="1">
      <c r="A82" s="79"/>
      <c r="B82" s="84" t="s">
        <v>144</v>
      </c>
      <c r="C82" s="83">
        <v>34.1</v>
      </c>
      <c r="D82" s="83">
        <v>0</v>
      </c>
    </row>
    <row r="83" spans="1:4" ht="16.5" thickBot="1">
      <c r="A83" s="79"/>
      <c r="B83" s="93" t="s">
        <v>145</v>
      </c>
      <c r="C83" s="83">
        <f>+C82+C81+C80+C79+C77</f>
        <v>-20.679999999999993</v>
      </c>
      <c r="D83" s="83">
        <f>+D81+D79+D77+D80</f>
        <v>88.67</v>
      </c>
    </row>
    <row r="84" spans="1:4" ht="15.75">
      <c r="A84" s="79"/>
      <c r="B84" s="80"/>
      <c r="C84" s="80"/>
      <c r="D84" s="80"/>
    </row>
    <row r="85" spans="1:4" ht="16.5" thickBot="1">
      <c r="A85" s="79">
        <v>5</v>
      </c>
      <c r="B85" s="152" t="s">
        <v>146</v>
      </c>
      <c r="C85" s="152"/>
      <c r="D85" s="152"/>
    </row>
    <row r="86" spans="1:4" ht="32.25" thickBot="1">
      <c r="A86" s="79"/>
      <c r="B86" s="95" t="s">
        <v>0</v>
      </c>
      <c r="C86" s="96"/>
      <c r="D86" s="82" t="s">
        <v>138</v>
      </c>
    </row>
    <row r="87" spans="1:4" ht="16.5" thickBot="1">
      <c r="A87" s="79"/>
      <c r="B87" s="97" t="s">
        <v>147</v>
      </c>
      <c r="C87" s="98"/>
      <c r="D87" s="85">
        <v>435.86</v>
      </c>
    </row>
    <row r="88" spans="1:4" ht="16.5" thickBot="1">
      <c r="A88" s="79"/>
      <c r="B88" s="97" t="s">
        <v>148</v>
      </c>
      <c r="C88" s="98"/>
      <c r="D88" s="99"/>
    </row>
    <row r="89" spans="1:4" ht="16.5" thickBot="1">
      <c r="A89" s="79"/>
      <c r="B89" s="97" t="s">
        <v>149</v>
      </c>
      <c r="C89" s="98"/>
      <c r="D89" s="85">
        <v>4.1</v>
      </c>
    </row>
    <row r="90" spans="1:4" ht="16.5" thickBot="1">
      <c r="A90" s="79"/>
      <c r="B90" s="97" t="s">
        <v>150</v>
      </c>
      <c r="C90" s="98"/>
      <c r="D90" s="85">
        <v>-28.17</v>
      </c>
    </row>
    <row r="91" spans="1:4" ht="16.5" thickBot="1">
      <c r="A91" s="79"/>
      <c r="B91" s="97" t="s">
        <v>144</v>
      </c>
      <c r="C91" s="98"/>
      <c r="D91" s="85">
        <v>-11.48</v>
      </c>
    </row>
    <row r="92" spans="1:4" ht="16.5" thickBot="1">
      <c r="A92" s="79"/>
      <c r="B92" s="97" t="s">
        <v>151</v>
      </c>
      <c r="C92" s="98"/>
      <c r="D92" s="85">
        <f>+D87+D89+D90+D91</f>
        <v>400.31</v>
      </c>
    </row>
    <row r="93" spans="1:4" ht="15.75">
      <c r="A93" s="79"/>
      <c r="B93" s="86"/>
      <c r="C93" s="86"/>
      <c r="D93" s="86"/>
    </row>
    <row r="94" spans="1:4" ht="15.75" customHeight="1">
      <c r="A94" s="79">
        <v>6</v>
      </c>
      <c r="B94" s="151" t="s">
        <v>152</v>
      </c>
      <c r="C94" s="151"/>
      <c r="D94" s="151"/>
    </row>
    <row r="95" spans="1:4" ht="15.75" customHeight="1">
      <c r="A95" s="79">
        <v>7</v>
      </c>
      <c r="B95" s="150" t="s">
        <v>153</v>
      </c>
      <c r="C95" s="150"/>
      <c r="D95" s="150"/>
    </row>
    <row r="96" spans="1:4" ht="15.75" customHeight="1">
      <c r="A96" s="79"/>
      <c r="B96" s="150"/>
      <c r="C96" s="150"/>
      <c r="D96" s="150"/>
    </row>
    <row r="97" spans="1:4" ht="15.75" customHeight="1">
      <c r="A97" s="79"/>
      <c r="B97" s="150"/>
      <c r="C97" s="150"/>
      <c r="D97" s="150"/>
    </row>
    <row r="98" spans="1:4" s="1" customFormat="1" ht="15" customHeight="1">
      <c r="A98" s="75"/>
      <c r="B98" s="150"/>
      <c r="C98" s="150"/>
      <c r="D98" s="150"/>
    </row>
    <row r="99" spans="1:4" s="1" customFormat="1" ht="15">
      <c r="A99" s="76"/>
      <c r="B99" s="150"/>
      <c r="C99" s="150"/>
      <c r="D99" s="150"/>
    </row>
    <row r="100" spans="1:4" s="1" customFormat="1" ht="15.75">
      <c r="A100" s="76"/>
      <c r="B100" s="101"/>
      <c r="C100" s="101"/>
      <c r="D100" s="101"/>
    </row>
    <row r="101" spans="1:4" s="1" customFormat="1" ht="15.75">
      <c r="A101" s="76"/>
      <c r="B101" s="87"/>
      <c r="C101" s="140" t="s">
        <v>78</v>
      </c>
      <c r="D101" s="140"/>
    </row>
    <row r="102" spans="1:4" s="1" customFormat="1" ht="15.75">
      <c r="A102" s="76"/>
      <c r="B102" s="87"/>
      <c r="C102" s="87"/>
      <c r="D102" s="87"/>
    </row>
    <row r="103" spans="1:4" s="1" customFormat="1" ht="15.75">
      <c r="A103" s="76"/>
      <c r="B103" s="87"/>
      <c r="C103" s="87"/>
      <c r="D103" s="87"/>
    </row>
    <row r="104" spans="1:4" s="1" customFormat="1" ht="15">
      <c r="A104" s="144"/>
      <c r="B104" s="144"/>
      <c r="C104" s="145" t="s">
        <v>37</v>
      </c>
      <c r="D104" s="145"/>
    </row>
    <row r="105" spans="1:4" s="1" customFormat="1" ht="15">
      <c r="A105" s="144" t="s">
        <v>61</v>
      </c>
      <c r="B105" s="144"/>
      <c r="C105" s="145" t="s">
        <v>38</v>
      </c>
      <c r="D105" s="145"/>
    </row>
    <row r="106" spans="1:4" s="1" customFormat="1" ht="15" customHeight="1">
      <c r="A106" s="144" t="s">
        <v>69</v>
      </c>
      <c r="B106" s="144"/>
      <c r="C106" s="145" t="s">
        <v>39</v>
      </c>
      <c r="D106" s="145"/>
    </row>
    <row r="107" spans="1:4" s="1" customFormat="1" ht="15">
      <c r="A107" s="88"/>
      <c r="B107" s="88"/>
      <c r="C107" s="88"/>
      <c r="D107" s="88"/>
    </row>
    <row r="108" spans="1:4" s="1" customFormat="1" ht="15">
      <c r="A108" s="88"/>
      <c r="B108" s="88"/>
      <c r="C108" s="88"/>
      <c r="D108" s="88"/>
    </row>
    <row r="109" spans="1:4" s="1" customFormat="1" ht="15">
      <c r="A109" s="88"/>
      <c r="B109" s="88"/>
      <c r="C109" s="88"/>
      <c r="D109" s="88"/>
    </row>
    <row r="110" spans="1:4" s="1" customFormat="1" ht="18" customHeight="1">
      <c r="A110" s="89"/>
      <c r="B110" s="88"/>
      <c r="C110" s="88"/>
      <c r="D110" s="88"/>
    </row>
    <row r="111" spans="1:4" ht="15" customHeight="1">
      <c r="A111" s="63"/>
      <c r="B111" s="90"/>
      <c r="C111" s="77"/>
      <c r="D111" s="77"/>
    </row>
    <row r="112" spans="1:4" ht="15" customHeight="1">
      <c r="A112" s="77"/>
      <c r="B112" s="77"/>
      <c r="C112" s="77"/>
      <c r="D112" s="77"/>
    </row>
    <row r="113" spans="1:4" ht="15" customHeight="1">
      <c r="A113" s="64"/>
      <c r="B113" s="64"/>
      <c r="C113" s="64"/>
      <c r="D113" s="77"/>
    </row>
    <row r="114" spans="1:4" ht="15" customHeight="1">
      <c r="A114" s="91"/>
      <c r="B114" s="91"/>
      <c r="C114" s="90"/>
      <c r="D114" s="77"/>
    </row>
    <row r="115" spans="1:3" ht="15" customHeight="1">
      <c r="A115" s="10"/>
      <c r="B115" s="10"/>
      <c r="C115" s="9"/>
    </row>
    <row r="116" spans="1:3" ht="15" customHeight="1">
      <c r="A116" s="11"/>
      <c r="B116" s="11"/>
      <c r="C116" s="9"/>
    </row>
    <row r="117" spans="1:3" ht="15" customHeight="1">
      <c r="A117" s="30"/>
      <c r="B117" s="30"/>
      <c r="C117" s="30"/>
    </row>
    <row r="118" spans="1:3" ht="15" customHeight="1">
      <c r="A118" s="30"/>
      <c r="B118" s="30"/>
      <c r="C118" s="30"/>
    </row>
    <row r="119" spans="1:3" ht="15.75">
      <c r="A119" s="30"/>
      <c r="B119" s="30"/>
      <c r="C119" s="30"/>
    </row>
  </sheetData>
  <sheetProtection/>
  <mergeCells count="19">
    <mergeCell ref="B2:D2"/>
    <mergeCell ref="B60:D60"/>
    <mergeCell ref="B64:D64"/>
    <mergeCell ref="C1:D1"/>
    <mergeCell ref="C63:D63"/>
    <mergeCell ref="B95:D99"/>
    <mergeCell ref="B56:D58"/>
    <mergeCell ref="B94:D94"/>
    <mergeCell ref="B85:D85"/>
    <mergeCell ref="C101:D101"/>
    <mergeCell ref="B66:D70"/>
    <mergeCell ref="B71:D73"/>
    <mergeCell ref="B74:D75"/>
    <mergeCell ref="A106:B106"/>
    <mergeCell ref="C106:D106"/>
    <mergeCell ref="A104:B104"/>
    <mergeCell ref="C104:D104"/>
    <mergeCell ref="A105:B105"/>
    <mergeCell ref="C105:D105"/>
  </mergeCells>
  <printOptions/>
  <pageMargins left="0.82" right="0.26" top="0.52" bottom="0.31" header="0.26" footer="0.24"/>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pageSetUpPr fitToPage="1"/>
  </sheetPr>
  <dimension ref="A1:K47"/>
  <sheetViews>
    <sheetView zoomScalePageLayoutView="0" workbookViewId="0" topLeftCell="A35">
      <selection activeCell="A2" sqref="A2:G42"/>
    </sheetView>
  </sheetViews>
  <sheetFormatPr defaultColWidth="9.140625" defaultRowHeight="15"/>
  <cols>
    <col min="1" max="1" width="4.7109375" style="29" customWidth="1"/>
    <col min="2" max="2" width="59.7109375" style="0" customWidth="1"/>
    <col min="3" max="3" width="15.28125" style="2" customWidth="1"/>
    <col min="4" max="4" width="15.8515625" style="38" customWidth="1"/>
    <col min="5" max="5" width="13.57421875" style="2" customWidth="1"/>
    <col min="6" max="6" width="14.00390625" style="2" customWidth="1"/>
    <col min="7" max="7" width="15.28125" style="2" customWidth="1"/>
    <col min="8" max="8" width="13.7109375" style="4" customWidth="1"/>
    <col min="9" max="10" width="11.57421875" style="0" hidden="1" customWidth="1"/>
    <col min="11" max="11" width="8.421875" style="0" hidden="1" customWidth="1"/>
    <col min="12" max="12" width="0" style="0" hidden="1" customWidth="1"/>
  </cols>
  <sheetData>
    <row r="1" spans="1:8" ht="15.75" thickBot="1">
      <c r="A1" s="156"/>
      <c r="B1" s="156"/>
      <c r="C1" s="156"/>
      <c r="D1" s="156"/>
      <c r="E1" s="156"/>
      <c r="F1" s="156"/>
      <c r="G1" s="156"/>
      <c r="H1" s="32"/>
    </row>
    <row r="2" spans="1:8" ht="20.25" customHeight="1">
      <c r="A2" s="157" t="s">
        <v>40</v>
      </c>
      <c r="B2" s="158"/>
      <c r="C2" s="158"/>
      <c r="D2" s="158"/>
      <c r="E2" s="158"/>
      <c r="F2" s="158"/>
      <c r="G2" s="159"/>
      <c r="H2" s="20"/>
    </row>
    <row r="3" spans="1:8" ht="18">
      <c r="A3" s="160" t="s">
        <v>41</v>
      </c>
      <c r="B3" s="161"/>
      <c r="C3" s="161"/>
      <c r="D3" s="161"/>
      <c r="E3" s="161"/>
      <c r="F3" s="161"/>
      <c r="G3" s="162"/>
      <c r="H3" s="34"/>
    </row>
    <row r="4" spans="1:8" ht="15.75" customHeight="1">
      <c r="A4" s="163" t="s">
        <v>45</v>
      </c>
      <c r="B4" s="164"/>
      <c r="C4" s="164"/>
      <c r="D4" s="164"/>
      <c r="E4" s="164"/>
      <c r="F4" s="164"/>
      <c r="G4" s="165"/>
      <c r="H4" s="33"/>
    </row>
    <row r="5" spans="1:8" ht="15.75" customHeight="1">
      <c r="A5" s="163" t="s">
        <v>52</v>
      </c>
      <c r="B5" s="164"/>
      <c r="C5" s="164"/>
      <c r="D5" s="164"/>
      <c r="E5" s="164"/>
      <c r="F5" s="164"/>
      <c r="G5" s="165"/>
      <c r="H5" s="33"/>
    </row>
    <row r="6" spans="1:8" ht="15.75" customHeight="1">
      <c r="A6" s="163" t="s">
        <v>42</v>
      </c>
      <c r="B6" s="164"/>
      <c r="C6" s="164"/>
      <c r="D6" s="164"/>
      <c r="E6" s="164"/>
      <c r="F6" s="164"/>
      <c r="G6" s="165"/>
      <c r="H6" s="33"/>
    </row>
    <row r="7" spans="1:8" ht="15.75" customHeight="1">
      <c r="A7" s="163" t="s">
        <v>57</v>
      </c>
      <c r="B7" s="164"/>
      <c r="C7" s="164"/>
      <c r="D7" s="164"/>
      <c r="E7" s="164"/>
      <c r="F7" s="164"/>
      <c r="G7" s="165"/>
      <c r="H7" s="33"/>
    </row>
    <row r="8" spans="1:8" ht="15.75" customHeight="1">
      <c r="A8" s="163" t="s">
        <v>43</v>
      </c>
      <c r="B8" s="164"/>
      <c r="C8" s="164"/>
      <c r="D8" s="164"/>
      <c r="E8" s="164"/>
      <c r="F8" s="164"/>
      <c r="G8" s="165"/>
      <c r="H8" s="33"/>
    </row>
    <row r="9" spans="1:8" ht="15.75" customHeight="1">
      <c r="A9" s="163" t="s">
        <v>44</v>
      </c>
      <c r="B9" s="164"/>
      <c r="C9" s="164"/>
      <c r="D9" s="164"/>
      <c r="E9" s="164"/>
      <c r="F9" s="164"/>
      <c r="G9" s="165"/>
      <c r="H9" s="33"/>
    </row>
    <row r="10" spans="1:8" ht="16.5" thickBot="1">
      <c r="A10" s="180"/>
      <c r="B10" s="181"/>
      <c r="C10" s="181"/>
      <c r="D10" s="181"/>
      <c r="E10" s="181"/>
      <c r="F10" s="181"/>
      <c r="G10" s="182"/>
      <c r="H10" s="21"/>
    </row>
    <row r="11" spans="1:8" ht="21" customHeight="1" thickBot="1">
      <c r="A11" s="183" t="s">
        <v>64</v>
      </c>
      <c r="B11" s="184"/>
      <c r="C11" s="184"/>
      <c r="D11" s="184"/>
      <c r="E11" s="184"/>
      <c r="F11" s="184"/>
      <c r="G11" s="185"/>
      <c r="H11" s="22"/>
    </row>
    <row r="12" spans="1:8" ht="15.75" customHeight="1">
      <c r="A12" s="153" t="s">
        <v>46</v>
      </c>
      <c r="B12" s="154"/>
      <c r="C12" s="154"/>
      <c r="D12" s="154"/>
      <c r="E12" s="154"/>
      <c r="F12" s="154"/>
      <c r="G12" s="155"/>
      <c r="H12" s="23"/>
    </row>
    <row r="13" spans="1:7" ht="24.75" customHeight="1">
      <c r="A13" s="167" t="s">
        <v>0</v>
      </c>
      <c r="B13" s="168"/>
      <c r="C13" s="173" t="s">
        <v>27</v>
      </c>
      <c r="D13" s="174"/>
      <c r="E13" s="175"/>
      <c r="F13" s="173" t="s">
        <v>66</v>
      </c>
      <c r="G13" s="179"/>
    </row>
    <row r="14" spans="1:10" ht="24.75" customHeight="1">
      <c r="A14" s="169"/>
      <c r="B14" s="170"/>
      <c r="C14" s="12" t="s">
        <v>65</v>
      </c>
      <c r="D14" s="12" t="s">
        <v>62</v>
      </c>
      <c r="E14" s="12" t="s">
        <v>49</v>
      </c>
      <c r="F14" s="12" t="s">
        <v>65</v>
      </c>
      <c r="G14" s="45" t="s">
        <v>49</v>
      </c>
      <c r="I14" s="12" t="s">
        <v>29</v>
      </c>
      <c r="J14" s="12" t="s">
        <v>29</v>
      </c>
    </row>
    <row r="15" spans="1:11" ht="24.75" customHeight="1">
      <c r="A15" s="171"/>
      <c r="B15" s="172"/>
      <c r="C15" s="12" t="s">
        <v>28</v>
      </c>
      <c r="D15" s="12" t="s">
        <v>29</v>
      </c>
      <c r="E15" s="12" t="s">
        <v>28</v>
      </c>
      <c r="F15" s="12" t="s">
        <v>28</v>
      </c>
      <c r="G15" s="45" t="s">
        <v>28</v>
      </c>
      <c r="I15" s="36" t="s">
        <v>62</v>
      </c>
      <c r="J15" s="36" t="s">
        <v>48</v>
      </c>
      <c r="K15" s="36" t="s">
        <v>63</v>
      </c>
    </row>
    <row r="16" spans="1:11" ht="24.75" customHeight="1">
      <c r="A16" s="43" t="s">
        <v>1</v>
      </c>
      <c r="B16" s="72" t="s">
        <v>2</v>
      </c>
      <c r="C16" s="118">
        <v>1556.36</v>
      </c>
      <c r="D16" s="118">
        <v>1762.38</v>
      </c>
      <c r="E16" s="118">
        <v>761.72</v>
      </c>
      <c r="F16" s="118">
        <v>6966.48</v>
      </c>
      <c r="G16" s="119">
        <v>5370.15</v>
      </c>
      <c r="I16" s="13">
        <v>5410.1051065</v>
      </c>
      <c r="J16" s="13">
        <v>3647.73</v>
      </c>
      <c r="K16" s="18">
        <f>+I16-J16</f>
        <v>1762.3751065000001</v>
      </c>
    </row>
    <row r="17" spans="1:11" ht="24.75" customHeight="1">
      <c r="A17" s="43" t="s">
        <v>3</v>
      </c>
      <c r="B17" s="72" t="s">
        <v>4</v>
      </c>
      <c r="C17" s="41">
        <v>37.46</v>
      </c>
      <c r="D17" s="41">
        <v>-0.12</v>
      </c>
      <c r="E17" s="118">
        <v>13.33</v>
      </c>
      <c r="F17" s="118">
        <v>154.62</v>
      </c>
      <c r="G17" s="119">
        <v>27.13</v>
      </c>
      <c r="I17" s="13">
        <v>117.14598</v>
      </c>
      <c r="J17" s="13">
        <v>117.27</v>
      </c>
      <c r="K17" s="18">
        <f>+I17-J17</f>
        <v>-0.12402000000000157</v>
      </c>
    </row>
    <row r="18" spans="1:11" ht="24.75" customHeight="1">
      <c r="A18" s="44" t="s">
        <v>5</v>
      </c>
      <c r="B18" s="24" t="s">
        <v>6</v>
      </c>
      <c r="C18" s="120">
        <f>SUM(C16:C17)</f>
        <v>1593.82</v>
      </c>
      <c r="D18" s="120">
        <f>D16+D17</f>
        <v>1762.2600000000002</v>
      </c>
      <c r="E18" s="120">
        <f>E16+E17</f>
        <v>775.0500000000001</v>
      </c>
      <c r="F18" s="120">
        <f>SUM(F16:F17)</f>
        <v>7121.099999999999</v>
      </c>
      <c r="G18" s="46">
        <f>SUM(G16:G17)</f>
        <v>5397.28</v>
      </c>
      <c r="I18" s="5">
        <f>I16+I17</f>
        <v>5527.2510865</v>
      </c>
      <c r="J18" s="5">
        <f>J16+J17</f>
        <v>3765</v>
      </c>
      <c r="K18" s="18">
        <f>SUM(K16:K17)</f>
        <v>1762.2510865000002</v>
      </c>
    </row>
    <row r="19" spans="1:11" ht="24.75" customHeight="1">
      <c r="A19" s="44" t="s">
        <v>7</v>
      </c>
      <c r="B19" s="24" t="s">
        <v>8</v>
      </c>
      <c r="C19" s="120"/>
      <c r="D19" s="120"/>
      <c r="E19" s="120"/>
      <c r="F19" s="120"/>
      <c r="G19" s="46"/>
      <c r="I19" s="3"/>
      <c r="J19" s="3"/>
      <c r="K19" s="37"/>
    </row>
    <row r="20" spans="1:11" ht="24.75" customHeight="1">
      <c r="A20" s="60"/>
      <c r="B20" s="121" t="s">
        <v>9</v>
      </c>
      <c r="C20" s="118">
        <v>1061.25</v>
      </c>
      <c r="D20" s="118">
        <v>1011.09</v>
      </c>
      <c r="E20" s="118">
        <v>515.15</v>
      </c>
      <c r="F20" s="118">
        <v>4530.49</v>
      </c>
      <c r="G20" s="119">
        <v>3356.01</v>
      </c>
      <c r="I20" s="13">
        <v>3469.2396215</v>
      </c>
      <c r="J20" s="13">
        <v>2458.15</v>
      </c>
      <c r="K20" s="18">
        <f aca="true" t="shared" si="0" ref="K20:K40">+I20-J20</f>
        <v>1011.0896214999998</v>
      </c>
    </row>
    <row r="21" spans="1:11" ht="36" customHeight="1">
      <c r="A21" s="60"/>
      <c r="B21" s="121" t="s">
        <v>47</v>
      </c>
      <c r="C21" s="71">
        <v>-27.84</v>
      </c>
      <c r="D21" s="71">
        <v>123.56</v>
      </c>
      <c r="E21" s="41">
        <v>71.23</v>
      </c>
      <c r="F21" s="41">
        <v>-64.53</v>
      </c>
      <c r="G21" s="48">
        <v>-75.96</v>
      </c>
      <c r="I21" s="14">
        <v>-36.6835845</v>
      </c>
      <c r="J21" s="14">
        <v>-160.24</v>
      </c>
      <c r="K21" s="18">
        <v>-123.56</v>
      </c>
    </row>
    <row r="22" spans="1:11" ht="24.75" customHeight="1">
      <c r="A22" s="60"/>
      <c r="B22" s="121" t="s">
        <v>10</v>
      </c>
      <c r="C22" s="118">
        <v>77.95</v>
      </c>
      <c r="D22" s="118">
        <v>80.49</v>
      </c>
      <c r="E22" s="118">
        <v>71.34</v>
      </c>
      <c r="F22" s="118">
        <v>291.78</v>
      </c>
      <c r="G22" s="119">
        <v>255.84</v>
      </c>
      <c r="I22" s="13">
        <v>226.893</v>
      </c>
      <c r="J22" s="13">
        <v>146.4</v>
      </c>
      <c r="K22" s="18">
        <f t="shared" si="0"/>
        <v>80.493</v>
      </c>
    </row>
    <row r="23" spans="1:11" ht="24.75" customHeight="1">
      <c r="A23" s="60"/>
      <c r="B23" s="121" t="s">
        <v>11</v>
      </c>
      <c r="C23" s="118">
        <v>64.43</v>
      </c>
      <c r="D23" s="118">
        <v>55.83</v>
      </c>
      <c r="E23" s="118">
        <v>39.76</v>
      </c>
      <c r="F23" s="118">
        <v>213.28</v>
      </c>
      <c r="G23" s="119">
        <v>166.65</v>
      </c>
      <c r="I23" s="13">
        <v>148.8382323</v>
      </c>
      <c r="J23" s="13">
        <v>93.01</v>
      </c>
      <c r="K23" s="18">
        <f t="shared" si="0"/>
        <v>55.82823229999998</v>
      </c>
    </row>
    <row r="24" spans="1:11" ht="24.75" customHeight="1">
      <c r="A24" s="60"/>
      <c r="B24" s="121" t="s">
        <v>12</v>
      </c>
      <c r="C24" s="118">
        <v>9.14</v>
      </c>
      <c r="D24" s="118">
        <v>9.02</v>
      </c>
      <c r="E24" s="118">
        <v>7.86</v>
      </c>
      <c r="F24" s="118">
        <v>35.93</v>
      </c>
      <c r="G24" s="119">
        <v>31.17</v>
      </c>
      <c r="I24" s="13">
        <v>26.77504</v>
      </c>
      <c r="J24" s="13">
        <v>17.76</v>
      </c>
      <c r="K24" s="18">
        <f t="shared" si="0"/>
        <v>9.015039999999999</v>
      </c>
    </row>
    <row r="25" spans="1:11" ht="24.75" customHeight="1">
      <c r="A25" s="60"/>
      <c r="B25" s="121" t="s">
        <v>13</v>
      </c>
      <c r="C25" s="118">
        <f>227.3+1.53+237.32+77.33</f>
        <v>543.48</v>
      </c>
      <c r="D25" s="118">
        <f>146.05+265.85+3.24</f>
        <v>415.14000000000004</v>
      </c>
      <c r="E25" s="118">
        <f>122.93+21.04</f>
        <v>143.97</v>
      </c>
      <c r="F25" s="118">
        <v>1993.31</v>
      </c>
      <c r="G25" s="119">
        <v>1547.35</v>
      </c>
      <c r="I25" s="13" t="e">
        <f>628.7984228-#REF!</f>
        <v>#REF!</v>
      </c>
      <c r="J25" s="13">
        <v>473.85</v>
      </c>
      <c r="K25" s="18" t="e">
        <f t="shared" si="0"/>
        <v>#REF!</v>
      </c>
    </row>
    <row r="26" spans="1:11" ht="24.75" customHeight="1">
      <c r="A26" s="61"/>
      <c r="B26" s="122" t="s">
        <v>14</v>
      </c>
      <c r="C26" s="120">
        <f>SUM(C20:C25)</f>
        <v>1728.4100000000003</v>
      </c>
      <c r="D26" s="120">
        <f>SUM(D20:D25)</f>
        <v>1695.13</v>
      </c>
      <c r="E26" s="120">
        <f>SUM(E20:E25)</f>
        <v>849.3100000000001</v>
      </c>
      <c r="F26" s="120">
        <f>SUM(F20:F25)</f>
        <v>7000.26</v>
      </c>
      <c r="G26" s="46">
        <f>SUM(G20:G25)</f>
        <v>5281.06</v>
      </c>
      <c r="I26" s="5" t="e">
        <f>SUM(I19:I25)</f>
        <v>#REF!</v>
      </c>
      <c r="J26" s="5">
        <f>SUM(J19:J25)</f>
        <v>3028.9300000000003</v>
      </c>
      <c r="K26" s="18" t="e">
        <f>SUM(K20:K25)</f>
        <v>#REF!</v>
      </c>
    </row>
    <row r="27" spans="1:11" ht="24.75" customHeight="1">
      <c r="A27" s="44" t="s">
        <v>15</v>
      </c>
      <c r="B27" s="24" t="s">
        <v>158</v>
      </c>
      <c r="C27" s="16">
        <f>C18-C26</f>
        <v>-134.59000000000037</v>
      </c>
      <c r="D27" s="40">
        <f>D18-D26</f>
        <v>67.13000000000011</v>
      </c>
      <c r="E27" s="42">
        <f>E18-E26</f>
        <v>-74.25999999999999</v>
      </c>
      <c r="F27" s="35">
        <f>F18-F26</f>
        <v>120.83999999999924</v>
      </c>
      <c r="G27" s="46">
        <v>116.22</v>
      </c>
      <c r="I27" s="16" t="e">
        <f>I18-I26</f>
        <v>#REF!</v>
      </c>
      <c r="J27" s="16">
        <f>J18-J26</f>
        <v>736.0699999999997</v>
      </c>
      <c r="K27" s="18" t="e">
        <f t="shared" si="0"/>
        <v>#REF!</v>
      </c>
    </row>
    <row r="28" spans="1:11" ht="24.75" customHeight="1">
      <c r="A28" s="43" t="s">
        <v>36</v>
      </c>
      <c r="B28" s="72" t="s">
        <v>16</v>
      </c>
      <c r="C28" s="73">
        <v>0</v>
      </c>
      <c r="D28" s="73">
        <v>0</v>
      </c>
      <c r="E28" s="41">
        <v>0</v>
      </c>
      <c r="F28" s="73">
        <v>0</v>
      </c>
      <c r="G28" s="119">
        <v>0</v>
      </c>
      <c r="I28" s="14">
        <v>0</v>
      </c>
      <c r="J28" s="14">
        <v>0</v>
      </c>
      <c r="K28" s="18">
        <f t="shared" si="0"/>
        <v>0</v>
      </c>
    </row>
    <row r="29" spans="1:11" ht="24.75" customHeight="1">
      <c r="A29" s="43" t="s">
        <v>32</v>
      </c>
      <c r="B29" s="24" t="s">
        <v>156</v>
      </c>
      <c r="C29" s="16">
        <f>C27-C28</f>
        <v>-134.59000000000037</v>
      </c>
      <c r="D29" s="40">
        <f>D27-D28</f>
        <v>67.13000000000011</v>
      </c>
      <c r="E29" s="42">
        <f>E27-E28</f>
        <v>-74.25999999999999</v>
      </c>
      <c r="F29" s="35">
        <f>F27-F28</f>
        <v>120.83999999999924</v>
      </c>
      <c r="G29" s="47">
        <f>G27-G28</f>
        <v>116.22</v>
      </c>
      <c r="I29" s="16" t="e">
        <f>#REF!-#REF!</f>
        <v>#REF!</v>
      </c>
      <c r="J29" s="16" t="e">
        <f>#REF!-#REF!</f>
        <v>#REF!</v>
      </c>
      <c r="K29" s="18" t="e">
        <f t="shared" si="0"/>
        <v>#REF!</v>
      </c>
    </row>
    <row r="30" spans="1:11" s="26" customFormat="1" ht="24.75" customHeight="1">
      <c r="A30" s="43" t="s">
        <v>33</v>
      </c>
      <c r="B30" s="72" t="s">
        <v>19</v>
      </c>
      <c r="C30" s="118"/>
      <c r="D30" s="118"/>
      <c r="E30" s="118"/>
      <c r="F30" s="123"/>
      <c r="G30" s="119"/>
      <c r="I30" s="25"/>
      <c r="J30" s="25"/>
      <c r="K30" s="18">
        <f t="shared" si="0"/>
        <v>0</v>
      </c>
    </row>
    <row r="31" spans="1:11" ht="24.75" customHeight="1">
      <c r="A31" s="43"/>
      <c r="B31" s="72" t="s">
        <v>20</v>
      </c>
      <c r="C31" s="71">
        <v>-39.15</v>
      </c>
      <c r="D31" s="118">
        <v>22.38</v>
      </c>
      <c r="E31" s="118">
        <v>38.09</v>
      </c>
      <c r="F31" s="118">
        <v>41.7</v>
      </c>
      <c r="G31" s="119">
        <v>39.34</v>
      </c>
      <c r="I31" s="13">
        <v>80.6207</v>
      </c>
      <c r="J31" s="13">
        <v>58.24</v>
      </c>
      <c r="K31" s="18">
        <f t="shared" si="0"/>
        <v>22.380699999999997</v>
      </c>
    </row>
    <row r="32" spans="1:11" ht="24.75" customHeight="1">
      <c r="A32" s="43"/>
      <c r="B32" s="72" t="s">
        <v>82</v>
      </c>
      <c r="C32" s="124">
        <v>1.09</v>
      </c>
      <c r="D32" s="71">
        <v>1.44</v>
      </c>
      <c r="E32" s="118">
        <v>0</v>
      </c>
      <c r="F32" s="124">
        <v>12.68</v>
      </c>
      <c r="G32" s="74">
        <v>7.69</v>
      </c>
      <c r="I32" s="19">
        <v>0.651</v>
      </c>
      <c r="J32" s="19">
        <v>-0.79</v>
      </c>
      <c r="K32" s="18">
        <f t="shared" si="0"/>
        <v>1.441</v>
      </c>
    </row>
    <row r="33" spans="1:11" s="26" customFormat="1" ht="24.75" customHeight="1">
      <c r="A33" s="43" t="s">
        <v>17</v>
      </c>
      <c r="B33" s="27" t="s">
        <v>155</v>
      </c>
      <c r="C33" s="28">
        <f>C29-C31-C32</f>
        <v>-96.53000000000037</v>
      </c>
      <c r="D33" s="41">
        <f>D29-D31-D32</f>
        <v>43.310000000000116</v>
      </c>
      <c r="E33" s="41">
        <f>E29+E31</f>
        <v>-36.16999999999999</v>
      </c>
      <c r="F33" s="41">
        <f>F29-F31+F32</f>
        <v>91.81999999999923</v>
      </c>
      <c r="G33" s="48">
        <f>G29-G31+G32</f>
        <v>84.57</v>
      </c>
      <c r="I33" s="28" t="e">
        <f>+I29-(I31+I32)</f>
        <v>#REF!</v>
      </c>
      <c r="J33" s="28" t="e">
        <f>+J29-(J31+J32)</f>
        <v>#REF!</v>
      </c>
      <c r="K33" s="18" t="e">
        <f t="shared" si="0"/>
        <v>#REF!</v>
      </c>
    </row>
    <row r="34" spans="1:11" s="70" customFormat="1" ht="120.75" customHeight="1">
      <c r="A34" s="44" t="s">
        <v>18</v>
      </c>
      <c r="B34" s="125" t="s">
        <v>127</v>
      </c>
      <c r="C34" s="126" t="s">
        <v>131</v>
      </c>
      <c r="D34" s="126" t="s">
        <v>130</v>
      </c>
      <c r="E34" s="127" t="s">
        <v>132</v>
      </c>
      <c r="F34" s="126" t="s">
        <v>128</v>
      </c>
      <c r="G34" s="128" t="s">
        <v>129</v>
      </c>
      <c r="H34" s="67"/>
      <c r="I34" s="68"/>
      <c r="J34" s="68"/>
      <c r="K34" s="69"/>
    </row>
    <row r="35" spans="1:11" ht="51.75" customHeight="1">
      <c r="A35" s="43" t="s">
        <v>21</v>
      </c>
      <c r="B35" s="24" t="s">
        <v>83</v>
      </c>
      <c r="C35" s="71">
        <v>-106.54000000000038</v>
      </c>
      <c r="D35" s="71">
        <f>D33+0.66</f>
        <v>43.97000000000011</v>
      </c>
      <c r="E35" s="71">
        <v>-20.679999999999986</v>
      </c>
      <c r="F35" s="74">
        <v>84.39999999999922</v>
      </c>
      <c r="G35" s="74">
        <v>88.66999999999999</v>
      </c>
      <c r="I35" s="17" t="e">
        <f>I33+I34</f>
        <v>#REF!</v>
      </c>
      <c r="J35" s="17" t="e">
        <f>J33+J34</f>
        <v>#REF!</v>
      </c>
      <c r="K35" s="18" t="e">
        <f t="shared" si="0"/>
        <v>#REF!</v>
      </c>
    </row>
    <row r="36" spans="1:11" ht="24.75" customHeight="1">
      <c r="A36" s="43" t="s">
        <v>22</v>
      </c>
      <c r="B36" s="24" t="s">
        <v>50</v>
      </c>
      <c r="C36" s="129">
        <v>430.02</v>
      </c>
      <c r="D36" s="129">
        <v>430.02</v>
      </c>
      <c r="E36" s="129">
        <v>430.02</v>
      </c>
      <c r="F36" s="129">
        <v>430.02</v>
      </c>
      <c r="G36" s="130">
        <v>430.02</v>
      </c>
      <c r="I36" s="3">
        <v>430.02</v>
      </c>
      <c r="J36" s="3">
        <v>430.02</v>
      </c>
      <c r="K36" s="18">
        <f t="shared" si="0"/>
        <v>0</v>
      </c>
    </row>
    <row r="37" spans="1:11" ht="24.75" customHeight="1">
      <c r="A37" s="44" t="s">
        <v>23</v>
      </c>
      <c r="B37" s="24" t="s">
        <v>157</v>
      </c>
      <c r="C37" s="129"/>
      <c r="D37" s="129"/>
      <c r="E37" s="129"/>
      <c r="F37" s="129">
        <v>451.64</v>
      </c>
      <c r="G37" s="130">
        <v>400.31</v>
      </c>
      <c r="I37" s="3"/>
      <c r="J37" s="3"/>
      <c r="K37" s="18">
        <f t="shared" si="0"/>
        <v>0</v>
      </c>
    </row>
    <row r="38" spans="1:11" ht="24.75" customHeight="1">
      <c r="A38" s="44" t="s">
        <v>24</v>
      </c>
      <c r="B38" s="24" t="s">
        <v>51</v>
      </c>
      <c r="C38" s="129"/>
      <c r="D38" s="129"/>
      <c r="E38" s="129"/>
      <c r="F38" s="129"/>
      <c r="G38" s="130"/>
      <c r="I38" s="3"/>
      <c r="J38" s="3"/>
      <c r="K38" s="18">
        <f t="shared" si="0"/>
        <v>0</v>
      </c>
    </row>
    <row r="39" spans="1:11" ht="24.75" customHeight="1">
      <c r="A39" s="131"/>
      <c r="B39" s="72" t="s">
        <v>25</v>
      </c>
      <c r="C39" s="132">
        <f>C33/C36*10</f>
        <v>-2.2447793125901208</v>
      </c>
      <c r="D39" s="132">
        <f>D33/D36*10</f>
        <v>1.0071624575601161</v>
      </c>
      <c r="E39" s="132">
        <f>E33/E36*10</f>
        <v>-0.8411236686665734</v>
      </c>
      <c r="F39" s="132">
        <f>F33/F36*10</f>
        <v>2.1352495232779694</v>
      </c>
      <c r="G39" s="133">
        <v>1.97</v>
      </c>
      <c r="I39" s="15" t="e">
        <f>I35/I36*10</f>
        <v>#REF!</v>
      </c>
      <c r="J39" s="15" t="e">
        <f>J35/J36*10</f>
        <v>#REF!</v>
      </c>
      <c r="K39" s="18" t="e">
        <f t="shared" si="0"/>
        <v>#REF!</v>
      </c>
    </row>
    <row r="40" spans="1:11" ht="24.75" customHeight="1">
      <c r="A40" s="43"/>
      <c r="B40" s="72" t="s">
        <v>26</v>
      </c>
      <c r="C40" s="132">
        <f>C33/C36*10</f>
        <v>-2.2447793125901208</v>
      </c>
      <c r="D40" s="132">
        <f>D33/D36*10</f>
        <v>1.0071624575601161</v>
      </c>
      <c r="E40" s="132">
        <f>E33/E36*10</f>
        <v>-0.8411236686665734</v>
      </c>
      <c r="F40" s="132">
        <v>2.14</v>
      </c>
      <c r="G40" s="133">
        <v>1.97</v>
      </c>
      <c r="I40" s="15" t="e">
        <f>I39</f>
        <v>#REF!</v>
      </c>
      <c r="J40" s="15" t="e">
        <f>J39</f>
        <v>#REF!</v>
      </c>
      <c r="K40" s="18" t="e">
        <f t="shared" si="0"/>
        <v>#REF!</v>
      </c>
    </row>
    <row r="41" spans="1:7" ht="64.5" customHeight="1" thickBot="1">
      <c r="A41" s="176" t="s">
        <v>68</v>
      </c>
      <c r="B41" s="177"/>
      <c r="C41" s="177"/>
      <c r="D41" s="177"/>
      <c r="E41" s="177"/>
      <c r="F41" s="177"/>
      <c r="G41" s="178"/>
    </row>
    <row r="42" spans="1:7" ht="20.25" customHeight="1">
      <c r="A42" s="134"/>
      <c r="B42" s="135"/>
      <c r="C42" s="136"/>
      <c r="D42" s="137"/>
      <c r="E42" s="166" t="s">
        <v>162</v>
      </c>
      <c r="F42" s="166"/>
      <c r="G42" s="166"/>
    </row>
    <row r="47" ht="15">
      <c r="D47" s="117"/>
    </row>
  </sheetData>
  <sheetProtection/>
  <mergeCells count="17">
    <mergeCell ref="E42:G42"/>
    <mergeCell ref="A13:B15"/>
    <mergeCell ref="C13:E13"/>
    <mergeCell ref="A41:G41"/>
    <mergeCell ref="F13:G13"/>
    <mergeCell ref="A7:G7"/>
    <mergeCell ref="A8:G8"/>
    <mergeCell ref="A9:G9"/>
    <mergeCell ref="A10:G10"/>
    <mergeCell ref="A11:G11"/>
    <mergeCell ref="A12:G12"/>
    <mergeCell ref="A1:G1"/>
    <mergeCell ref="A2:G2"/>
    <mergeCell ref="A3:G3"/>
    <mergeCell ref="A4:G4"/>
    <mergeCell ref="A5:G5"/>
    <mergeCell ref="A6:G6"/>
  </mergeCells>
  <printOptions/>
  <pageMargins left="0.47" right="0.19" top="0.61" bottom="0.37" header="0.16" footer="0.24"/>
  <pageSetup fitToHeight="1" fitToWidth="1" horizontalDpi="300" verticalDpi="300" orientation="portrait" paperSize="9" scale="6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G45"/>
  <sheetViews>
    <sheetView zoomScalePageLayoutView="0" workbookViewId="0" topLeftCell="A1">
      <selection activeCell="E45" sqref="E45:G45"/>
    </sheetView>
  </sheetViews>
  <sheetFormatPr defaultColWidth="9.140625" defaultRowHeight="15"/>
  <cols>
    <col min="1" max="1" width="4.140625" style="6" customWidth="1"/>
    <col min="2" max="2" width="60.7109375" style="6" customWidth="1"/>
    <col min="3" max="5" width="17.8515625" style="6" customWidth="1"/>
    <col min="6" max="6" width="13.00390625" style="6" bestFit="1" customWidth="1"/>
    <col min="7" max="16384" width="9.140625" style="6" customWidth="1"/>
  </cols>
  <sheetData>
    <row r="1" spans="1:5" ht="12.75">
      <c r="A1" s="186"/>
      <c r="B1" s="186"/>
      <c r="C1" s="186"/>
      <c r="D1" s="186"/>
      <c r="E1" s="186"/>
    </row>
    <row r="2" spans="1:6" ht="9.75" customHeight="1">
      <c r="A2" s="187"/>
      <c r="B2" s="188"/>
      <c r="C2" s="188"/>
      <c r="D2" s="188"/>
      <c r="E2" s="188"/>
      <c r="F2" s="189"/>
    </row>
    <row r="3" spans="1:6" ht="18" customHeight="1">
      <c r="A3" s="190" t="s">
        <v>56</v>
      </c>
      <c r="B3" s="191"/>
      <c r="C3" s="191"/>
      <c r="D3" s="191"/>
      <c r="E3" s="191"/>
      <c r="F3" s="192"/>
    </row>
    <row r="4" spans="1:6" ht="18" customHeight="1">
      <c r="A4" s="193" t="s">
        <v>60</v>
      </c>
      <c r="B4" s="194"/>
      <c r="C4" s="194"/>
      <c r="D4" s="194"/>
      <c r="E4" s="194"/>
      <c r="F4" s="195"/>
    </row>
    <row r="5" spans="1:6" ht="15" customHeight="1">
      <c r="A5" s="196" t="s">
        <v>70</v>
      </c>
      <c r="B5" s="197"/>
      <c r="C5" s="197"/>
      <c r="D5" s="197"/>
      <c r="E5" s="197"/>
      <c r="F5" s="198"/>
    </row>
    <row r="6" spans="1:6" ht="15" customHeight="1">
      <c r="A6" s="196" t="s">
        <v>71</v>
      </c>
      <c r="B6" s="197"/>
      <c r="C6" s="197"/>
      <c r="D6" s="197"/>
      <c r="E6" s="197"/>
      <c r="F6" s="198"/>
    </row>
    <row r="7" spans="1:6" ht="15" customHeight="1">
      <c r="A7" s="196" t="s">
        <v>54</v>
      </c>
      <c r="B7" s="197"/>
      <c r="C7" s="197"/>
      <c r="D7" s="197"/>
      <c r="E7" s="197"/>
      <c r="F7" s="198"/>
    </row>
    <row r="8" spans="1:6" ht="15" customHeight="1">
      <c r="A8" s="196" t="s">
        <v>72</v>
      </c>
      <c r="B8" s="197"/>
      <c r="C8" s="197"/>
      <c r="D8" s="197"/>
      <c r="E8" s="197"/>
      <c r="F8" s="198"/>
    </row>
    <row r="9" spans="1:6" ht="15" customHeight="1">
      <c r="A9" s="196" t="s">
        <v>55</v>
      </c>
      <c r="B9" s="197"/>
      <c r="C9" s="197"/>
      <c r="D9" s="197"/>
      <c r="E9" s="197"/>
      <c r="F9" s="198"/>
    </row>
    <row r="10" spans="1:6" ht="15" customHeight="1">
      <c r="A10" s="196" t="s">
        <v>59</v>
      </c>
      <c r="B10" s="197"/>
      <c r="C10" s="197"/>
      <c r="D10" s="197"/>
      <c r="E10" s="197"/>
      <c r="F10" s="198"/>
    </row>
    <row r="11" spans="1:6" ht="18" customHeight="1">
      <c r="A11" s="202"/>
      <c r="B11" s="203"/>
      <c r="C11" s="203"/>
      <c r="D11" s="203"/>
      <c r="E11" s="203"/>
      <c r="F11" s="204"/>
    </row>
    <row r="12" spans="1:6" ht="18" customHeight="1">
      <c r="A12" s="199" t="s">
        <v>80</v>
      </c>
      <c r="B12" s="200"/>
      <c r="C12" s="200"/>
      <c r="D12" s="200"/>
      <c r="E12" s="200"/>
      <c r="F12" s="201"/>
    </row>
    <row r="13" spans="1:6" ht="18" customHeight="1">
      <c r="A13" s="214" t="s">
        <v>73</v>
      </c>
      <c r="B13" s="215"/>
      <c r="C13" s="215"/>
      <c r="D13" s="215"/>
      <c r="E13" s="215"/>
      <c r="F13" s="216"/>
    </row>
    <row r="14" spans="1:6" ht="30" customHeight="1">
      <c r="A14" s="205" t="s">
        <v>0</v>
      </c>
      <c r="B14" s="206"/>
      <c r="C14" s="217" t="s">
        <v>74</v>
      </c>
      <c r="D14" s="218"/>
      <c r="E14" s="217" t="s">
        <v>66</v>
      </c>
      <c r="F14" s="218"/>
    </row>
    <row r="15" spans="1:6" ht="34.5" customHeight="1">
      <c r="A15" s="207"/>
      <c r="B15" s="208"/>
      <c r="C15" s="49" t="s">
        <v>81</v>
      </c>
      <c r="D15" s="49" t="s">
        <v>75</v>
      </c>
      <c r="E15" s="50" t="s">
        <v>81</v>
      </c>
      <c r="F15" s="50" t="s">
        <v>75</v>
      </c>
    </row>
    <row r="16" spans="1:6" ht="34.5" customHeight="1">
      <c r="A16" s="51">
        <v>1</v>
      </c>
      <c r="B16" s="7" t="s">
        <v>76</v>
      </c>
      <c r="C16" s="52">
        <f>'Profit &amp; Loss. (2)'!C18</f>
        <v>1593.82</v>
      </c>
      <c r="D16" s="52">
        <f>'Profit &amp; Loss. (2)'!E18</f>
        <v>775.0500000000001</v>
      </c>
      <c r="E16" s="52">
        <f>'Profit &amp; Loss. (2)'!F18</f>
        <v>7121.099999999999</v>
      </c>
      <c r="F16" s="52">
        <f>'Profit &amp; Loss. (2)'!G18</f>
        <v>5397.28</v>
      </c>
    </row>
    <row r="17" spans="1:6" ht="34.5" customHeight="1">
      <c r="A17" s="53">
        <v>2</v>
      </c>
      <c r="B17" s="54" t="s">
        <v>120</v>
      </c>
      <c r="C17" s="58">
        <f>'Profit &amp; Loss. (2)'!C27</f>
        <v>-134.59000000000037</v>
      </c>
      <c r="D17" s="58">
        <f>'Profit &amp; Loss. (2)'!E27</f>
        <v>-74.25999999999999</v>
      </c>
      <c r="E17" s="55">
        <f>'Profit &amp; Loss. (2)'!F27</f>
        <v>120.83999999999924</v>
      </c>
      <c r="F17" s="55">
        <f>'Profit &amp; Loss. (2)'!G27</f>
        <v>116.22</v>
      </c>
    </row>
    <row r="18" spans="1:6" ht="34.5" customHeight="1">
      <c r="A18" s="53">
        <v>3</v>
      </c>
      <c r="B18" s="54" t="s">
        <v>121</v>
      </c>
      <c r="C18" s="58">
        <f>'Profit &amp; Loss. (2)'!C29</f>
        <v>-134.59000000000037</v>
      </c>
      <c r="D18" s="58">
        <f>'Profit &amp; Loss. (2)'!E29</f>
        <v>-74.25999999999999</v>
      </c>
      <c r="E18" s="55">
        <f>'Profit &amp; Loss. (2)'!F29</f>
        <v>120.83999999999924</v>
      </c>
      <c r="F18" s="55">
        <f>'Profit &amp; Loss. (2)'!G29</f>
        <v>116.22</v>
      </c>
    </row>
    <row r="19" spans="1:6" ht="34.5" customHeight="1">
      <c r="A19" s="53">
        <v>4</v>
      </c>
      <c r="B19" s="54" t="s">
        <v>124</v>
      </c>
      <c r="C19" s="58">
        <f>'Profit &amp; Loss. (2)'!C33</f>
        <v>-96.53000000000037</v>
      </c>
      <c r="D19" s="58">
        <f>'Profit &amp; Loss. (2)'!E33</f>
        <v>-36.16999999999999</v>
      </c>
      <c r="E19" s="55">
        <f>'Profit &amp; Loss. (2)'!F33</f>
        <v>91.81999999999923</v>
      </c>
      <c r="F19" s="55">
        <f>'Profit &amp; Loss. (2)'!G33</f>
        <v>84.57</v>
      </c>
    </row>
    <row r="20" spans="1:6" ht="53.25" customHeight="1">
      <c r="A20" s="53">
        <v>5</v>
      </c>
      <c r="B20" s="59" t="s">
        <v>122</v>
      </c>
      <c r="C20" s="58">
        <f>'Profit &amp; Loss. (2)'!C35</f>
        <v>-106.54000000000038</v>
      </c>
      <c r="D20" s="58">
        <f>'Profit &amp; Loss. (2)'!E35</f>
        <v>-20.679999999999986</v>
      </c>
      <c r="E20" s="58">
        <f>'Profit &amp; Loss. (2)'!F35</f>
        <v>84.39999999999922</v>
      </c>
      <c r="F20" s="55">
        <f>'Profit &amp; Loss. (2)'!G35</f>
        <v>88.66999999999999</v>
      </c>
    </row>
    <row r="21" spans="1:6" ht="52.5" customHeight="1">
      <c r="A21" s="53">
        <v>6</v>
      </c>
      <c r="B21" s="54" t="s">
        <v>77</v>
      </c>
      <c r="C21" s="56">
        <f>'Profit &amp; Loss. (2)'!C36</f>
        <v>430.02</v>
      </c>
      <c r="D21" s="56">
        <f>'Profit &amp; Loss. (2)'!E36</f>
        <v>430.02</v>
      </c>
      <c r="E21" s="55">
        <f>'Profit &amp; Loss. (2)'!F36</f>
        <v>430.02</v>
      </c>
      <c r="F21" s="55">
        <f>'Profit &amp; Loss. (2)'!G36</f>
        <v>430.02</v>
      </c>
    </row>
    <row r="22" spans="1:6" ht="30" customHeight="1">
      <c r="A22" s="53">
        <v>7</v>
      </c>
      <c r="B22" s="54" t="s">
        <v>84</v>
      </c>
      <c r="C22" s="57"/>
      <c r="D22" s="57"/>
      <c r="E22" s="55">
        <f>'Profit &amp; Loss. (2)'!F37</f>
        <v>451.64</v>
      </c>
      <c r="F22" s="55">
        <f>'Profit &amp; Loss. (2)'!G37</f>
        <v>400.31</v>
      </c>
    </row>
    <row r="23" spans="1:6" ht="46.5" customHeight="1">
      <c r="A23" s="53">
        <v>8</v>
      </c>
      <c r="B23" s="8" t="s">
        <v>123</v>
      </c>
      <c r="C23" s="62">
        <f>'Profit &amp; Loss. (2)'!C39</f>
        <v>-2.2447793125901208</v>
      </c>
      <c r="D23" s="62">
        <f>'Profit &amp; Loss. (2)'!E39</f>
        <v>-0.8411236686665734</v>
      </c>
      <c r="E23" s="55">
        <f>'Profit &amp; Loss. (2)'!F39</f>
        <v>2.1352495232779694</v>
      </c>
      <c r="F23" s="55">
        <f>'Profit &amp; Loss. (2)'!G39</f>
        <v>1.97</v>
      </c>
    </row>
    <row r="24" spans="1:6" ht="18" customHeight="1">
      <c r="A24" s="219" t="s">
        <v>34</v>
      </c>
      <c r="B24" s="219"/>
      <c r="C24" s="219"/>
      <c r="D24" s="219"/>
      <c r="E24" s="219"/>
      <c r="F24" s="219"/>
    </row>
    <row r="25" spans="1:6" ht="81" customHeight="1">
      <c r="A25" s="31">
        <v>1</v>
      </c>
      <c r="B25" s="220" t="s">
        <v>125</v>
      </c>
      <c r="C25" s="221"/>
      <c r="D25" s="221"/>
      <c r="E25" s="221"/>
      <c r="F25" s="222"/>
    </row>
    <row r="26" spans="1:6" ht="69.75" customHeight="1">
      <c r="A26" s="39">
        <v>2</v>
      </c>
      <c r="B26" s="210" t="s">
        <v>79</v>
      </c>
      <c r="C26" s="211"/>
      <c r="D26" s="211"/>
      <c r="E26" s="211"/>
      <c r="F26" s="212"/>
    </row>
    <row r="27" spans="1:6" ht="34.5" customHeight="1">
      <c r="A27" s="63"/>
      <c r="B27" s="63"/>
      <c r="C27" s="64"/>
      <c r="D27" s="65"/>
      <c r="E27" s="65"/>
      <c r="F27" s="65"/>
    </row>
    <row r="28" spans="1:6" ht="55.5" customHeight="1">
      <c r="A28" s="63"/>
      <c r="B28" s="63"/>
      <c r="C28" s="64"/>
      <c r="D28" s="209" t="s">
        <v>78</v>
      </c>
      <c r="E28" s="209"/>
      <c r="F28" s="209"/>
    </row>
    <row r="29" spans="1:6" ht="18" customHeight="1">
      <c r="A29" s="63"/>
      <c r="B29" s="63"/>
      <c r="C29" s="64"/>
      <c r="D29" s="223" t="s">
        <v>126</v>
      </c>
      <c r="E29" s="223"/>
      <c r="F29" s="223"/>
    </row>
    <row r="30" spans="1:6" ht="19.5" customHeight="1">
      <c r="A30" s="213" t="s">
        <v>35</v>
      </c>
      <c r="B30" s="213"/>
      <c r="C30" s="66"/>
      <c r="D30" s="209" t="s">
        <v>38</v>
      </c>
      <c r="E30" s="209"/>
      <c r="F30" s="209"/>
    </row>
    <row r="31" spans="1:6" ht="15.75" customHeight="1">
      <c r="A31" s="213" t="s">
        <v>67</v>
      </c>
      <c r="B31" s="213"/>
      <c r="C31" s="66"/>
      <c r="D31" s="209" t="s">
        <v>39</v>
      </c>
      <c r="E31" s="209"/>
      <c r="F31" s="209"/>
    </row>
    <row r="32" ht="18" customHeight="1"/>
    <row r="33" ht="18" customHeight="1"/>
    <row r="34" ht="18" customHeight="1"/>
    <row r="35" ht="18" customHeight="1"/>
    <row r="36" ht="18" customHeight="1"/>
    <row r="37" ht="15.75" customHeight="1"/>
    <row r="38" ht="18" customHeight="1"/>
    <row r="39" ht="18" customHeight="1"/>
    <row r="40" ht="15.75" customHeight="1"/>
    <row r="41" ht="15.75" customHeight="1"/>
    <row r="42" ht="15" customHeight="1"/>
    <row r="45" spans="5:7" ht="15.75">
      <c r="E45" s="209"/>
      <c r="F45" s="209"/>
      <c r="G45" s="209"/>
    </row>
  </sheetData>
  <sheetProtection/>
  <mergeCells count="26">
    <mergeCell ref="E45:G45"/>
    <mergeCell ref="A31:B31"/>
    <mergeCell ref="D31:F31"/>
    <mergeCell ref="A13:F13"/>
    <mergeCell ref="C14:D14"/>
    <mergeCell ref="E14:F14"/>
    <mergeCell ref="A24:F24"/>
    <mergeCell ref="B25:F25"/>
    <mergeCell ref="D29:F29"/>
    <mergeCell ref="A10:F10"/>
    <mergeCell ref="A11:F11"/>
    <mergeCell ref="A14:B15"/>
    <mergeCell ref="D28:F28"/>
    <mergeCell ref="B26:F26"/>
    <mergeCell ref="A30:B30"/>
    <mergeCell ref="D30:F30"/>
    <mergeCell ref="A1:E1"/>
    <mergeCell ref="A2:F2"/>
    <mergeCell ref="A3:F3"/>
    <mergeCell ref="A4:F4"/>
    <mergeCell ref="A5:F5"/>
    <mergeCell ref="A12:F12"/>
    <mergeCell ref="A6:F6"/>
    <mergeCell ref="A7:F7"/>
    <mergeCell ref="A8:F8"/>
    <mergeCell ref="A9:F9"/>
  </mergeCells>
  <printOptions horizontalCentered="1"/>
  <pageMargins left="0.48" right="0.28" top="0.41" bottom="0.34" header="0.24" footer="0.17"/>
  <pageSetup fitToHeight="1" fitToWidth="1" horizontalDpi="600" verticalDpi="600" orientation="portrait" paperSize="9" scale="80" r:id="rId2"/>
  <drawing r:id="rId1"/>
</worksheet>
</file>

<file path=xl/worksheets/sheet4.xml><?xml version="1.0" encoding="utf-8"?>
<worksheet xmlns="http://schemas.openxmlformats.org/spreadsheetml/2006/main" xmlns:r="http://schemas.openxmlformats.org/officeDocument/2006/relationships">
  <dimension ref="A1:A1"/>
  <sheetViews>
    <sheetView tabSelected="1" zoomScalePageLayoutView="0" workbookViewId="0" topLeftCell="B94">
      <selection activeCell="A1" sqref="A1:IV16384"/>
    </sheetView>
  </sheetViews>
  <sheetFormatPr defaultColWidth="9.140625" defaultRowHeight="1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2018-05-31T09:20:55Z</dcterms:modified>
  <cp:category/>
  <cp:version/>
  <cp:contentType/>
  <cp:contentStatus/>
</cp:coreProperties>
</file>