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sheetId="1" r:id="rId1"/>
    <sheet name="Assets &amp; Liabilities" sheetId="2" r:id="rId2"/>
    <sheet name="Auditors Report" sheetId="3" r:id="rId3"/>
  </sheets>
  <definedNames>
    <definedName name="_xlnm.Print_Area" localSheetId="1">'Assets &amp; Liabilities'!$A$1:$E$60</definedName>
    <definedName name="_xlnm.Print_Area" localSheetId="2">'Auditors Report'!#REF!</definedName>
    <definedName name="_xlnm.Print_Area" localSheetId="0">'Part-I'!$A$2:$G$46</definedName>
  </definedNames>
  <calcPr fullCalcOnLoad="1"/>
</workbook>
</file>

<file path=xl/sharedStrings.xml><?xml version="1.0" encoding="utf-8"?>
<sst xmlns="http://schemas.openxmlformats.org/spreadsheetml/2006/main" count="133" uniqueCount="117">
  <si>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</si>
  <si>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</si>
  <si>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</si>
  <si>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</si>
  <si>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</si>
  <si>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</si>
  <si>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</si>
  <si>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</si>
  <si>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</si>
  <si>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</si>
  <si>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</si>
  <si>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</si>
  <si>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NOTES :-</t>
  </si>
  <si>
    <t>Expenses</t>
  </si>
  <si>
    <r>
      <t>Income from operations</t>
    </r>
  </si>
  <si>
    <t>Particulars</t>
  </si>
  <si>
    <t>(a)   Net sales / Income from operations                                               ( Net of excise duty )</t>
  </si>
  <si>
    <t>(c)  Changes in inventories of finished goods,                                      work-in-progress and stock-in-trade</t>
  </si>
  <si>
    <t>(Y.Nayudamma)</t>
  </si>
  <si>
    <t>Managing Director</t>
  </si>
  <si>
    <t>Extraordinary items (net of tax expense Rs.   Lakhs)</t>
  </si>
  <si>
    <t>Earnings per share (before extraordinary items)                                   (of Rs.10/- each) (not annualised) Basic &amp; Diluted Rs.</t>
  </si>
  <si>
    <t>Earnings per share (after extraordinary items)                            (of Rs.10/- each) (not annualised) Basic &amp; Diluted Rs.</t>
  </si>
  <si>
    <t xml:space="preserve">                                                                                                                                             (Rs. in Lakhs)</t>
  </si>
  <si>
    <t xml:space="preserve">  PART - I                                                                                                                            </t>
  </si>
  <si>
    <t>Profit / (Loss) from ordinary activities before tax                                          (7 +/- 8)</t>
  </si>
  <si>
    <t xml:space="preserve">                                                                  Registered Office : Survey No.628, Temple Street, Bonthapally - 502 313,</t>
  </si>
  <si>
    <t xml:space="preserve">                                                                  Yousufguda Checkpost,  Hyderabad - 500 045, Telangana.</t>
  </si>
  <si>
    <t xml:space="preserve">                                                                  Jinnaram Mandal, Medak District, Telangana.</t>
  </si>
  <si>
    <t>(f)   Other expenses                                                                       (Any item exceeding 10% of the total expenses relating               to continuing operations to be shown separately)</t>
  </si>
  <si>
    <t>Profit / (Loss) from ordinary activities before finance                 costs and exceptional items (3 +/- 4)</t>
  </si>
  <si>
    <t>Profit / (Loss) from ordinary activities after finance                       costs but before exceptional items (5 +/- 6)</t>
  </si>
  <si>
    <t>Reserve excluding Revaluation Reserves as per                           balance sheet of previous accounting year</t>
  </si>
  <si>
    <t xml:space="preserve">                                                                  Corporate Office : No.8-3-229/23, First Floor, Thaherville,</t>
  </si>
  <si>
    <t>Paid-up equity Share Capital                                                                                 (Face Value of Rs.10/- each)</t>
  </si>
  <si>
    <t xml:space="preserve">                                                                  Tel : 040-23557712 / 23557713, Fax : 040-23557714.</t>
  </si>
  <si>
    <t>DIN : 00377721</t>
  </si>
  <si>
    <t>31-03-2016 Audited</t>
  </si>
  <si>
    <t>Quarter Ended</t>
  </si>
  <si>
    <t>Year Ended</t>
  </si>
  <si>
    <t>(0.70)</t>
  </si>
  <si>
    <t>(4.46)</t>
  </si>
  <si>
    <t>(10.75)</t>
  </si>
  <si>
    <t>(10.05)</t>
  </si>
  <si>
    <t>The figures of  the previous quarter / year are regrouped / rearranged wherever necessary.</t>
  </si>
  <si>
    <t>Rs.in Lakhs</t>
  </si>
  <si>
    <t>A</t>
  </si>
  <si>
    <t>EQUITY AND LIABILITIES</t>
  </si>
  <si>
    <t xml:space="preserve"> Shareholders' funds</t>
  </si>
  <si>
    <t xml:space="preserve">      (a) Share Capital</t>
  </si>
  <si>
    <t xml:space="preserve">      (b) Reserves and surplus</t>
  </si>
  <si>
    <t xml:space="preserve">      (c) Money received against share warrants</t>
  </si>
  <si>
    <t>Sub-total-Shareholders' funds</t>
  </si>
  <si>
    <t xml:space="preserve"> Share application money pending allotment</t>
  </si>
  <si>
    <t xml:space="preserve"> Minority interest*</t>
  </si>
  <si>
    <t xml:space="preserve"> Non-current liabilities</t>
  </si>
  <si>
    <t xml:space="preserve"> </t>
  </si>
  <si>
    <t xml:space="preserve">      (a) Long-term borrowings</t>
  </si>
  <si>
    <t xml:space="preserve">      (b) Deferred tax liabilities (net)</t>
  </si>
  <si>
    <t>Sub-total - Non-current liabilities</t>
  </si>
  <si>
    <t xml:space="preserve"> Current liabilities</t>
  </si>
  <si>
    <t xml:space="preserve">      (a) Short-term borrowings</t>
  </si>
  <si>
    <t xml:space="preserve">      (b) Trade payables</t>
  </si>
  <si>
    <t xml:space="preserve">      (c) Other current liabilities</t>
  </si>
  <si>
    <t xml:space="preserve">      (d) Short-term provisions</t>
  </si>
  <si>
    <t>Sub-total - Current liabilities</t>
  </si>
  <si>
    <t>TOTAL - EQUITY AND LIABILITIES</t>
  </si>
  <si>
    <t>B</t>
  </si>
  <si>
    <t>ASSETS</t>
  </si>
  <si>
    <t xml:space="preserve"> Non-current assets</t>
  </si>
  <si>
    <t xml:space="preserve">      (a)  Fixed assets</t>
  </si>
  <si>
    <t xml:space="preserve">      (b)  Goodwill on consolidation*</t>
  </si>
  <si>
    <t xml:space="preserve">      (c)  Non-current investments</t>
  </si>
  <si>
    <t xml:space="preserve">      (d)  Deffered tax assets (net)</t>
  </si>
  <si>
    <t xml:space="preserve">      (e)  Long-term loans and advances</t>
  </si>
  <si>
    <t xml:space="preserve">      (f)  Other non-current assets</t>
  </si>
  <si>
    <t>Sub - total - Non-curent assets</t>
  </si>
  <si>
    <t xml:space="preserve"> Current assets</t>
  </si>
  <si>
    <t xml:space="preserve">      (a) Current investments</t>
  </si>
  <si>
    <t xml:space="preserve">      (b) Inventories</t>
  </si>
  <si>
    <t xml:space="preserve">      (c) Trade receivables</t>
  </si>
  <si>
    <t xml:space="preserve">      (e) Short-term loans and advances</t>
  </si>
  <si>
    <t xml:space="preserve">      (f)  Other current assets</t>
  </si>
  <si>
    <t>Sub-total - Current assets</t>
  </si>
  <si>
    <t>TOTAL - ASSETS</t>
  </si>
  <si>
    <t>For and on behalf of the Board</t>
  </si>
  <si>
    <t xml:space="preserve"> Place : Hyderabad</t>
  </si>
  <si>
    <t>As at                                    31-03-2016   Audited</t>
  </si>
  <si>
    <t xml:space="preserve">      (c) Trade payables</t>
  </si>
  <si>
    <t xml:space="preserve">      (d) Other long-term liabilities</t>
  </si>
  <si>
    <t xml:space="preserve">      (e) Long-term provisions</t>
  </si>
  <si>
    <t xml:space="preserve">      (d) Cash and Cash Equivalents</t>
  </si>
  <si>
    <t xml:space="preserve">Share of profit / (loss) of associates* </t>
  </si>
  <si>
    <t>Minority Interest *</t>
  </si>
  <si>
    <t xml:space="preserve">Net Profit / (Loss) after taxes, minority interest and                          share of profit / (loss) of associates (13 +/- 14 +/- 15) </t>
  </si>
  <si>
    <t>NA</t>
  </si>
  <si>
    <t>19.i</t>
  </si>
  <si>
    <t>19.ii</t>
  </si>
  <si>
    <r>
      <t>Net Profit / (Loss) from ordinary activities after tax</t>
    </r>
    <r>
      <rPr>
        <b/>
        <sz val="12"/>
        <rFont val="Arial"/>
        <family val="2"/>
      </rPr>
      <t xml:space="preserve">                                           (9 +/- 10)</t>
    </r>
  </si>
  <si>
    <t>Net Profit / (Loss) for the period (11 +/- 12)</t>
  </si>
  <si>
    <t>31-03-2017 Audited</t>
  </si>
  <si>
    <t>Statement of Standalone Audited Financial Results for the Quarter and Year ended 31-03-2017</t>
  </si>
  <si>
    <t>31-12-2016 Unaudited</t>
  </si>
  <si>
    <t>The Company operates mainly in one segment i.e., Manufacturing and Marketing of Pesticide Formulations and small way in real estate activity. There are no transactions of real estate activity during the quarter and Year ended 31-03-2017. As at 31st March 2017, the Company has deployed Rs.96.79 Lakhs in Real Estate activity and the rest of amount is deployed in Pesticides only.</t>
  </si>
  <si>
    <t>Statement of Assets and Liabilities as at 31-03-2017</t>
  </si>
  <si>
    <t>As at                                    31-03-2017   Audited</t>
  </si>
  <si>
    <t>The above Audited Financial Results reviewed in the Audit Committee were approved and taken on record by the Board of Directors at their Meeting held on 30th May, 2017.</t>
  </si>
  <si>
    <t>Figures of  the last quarter ended 31-03-2017 are the balancing figures between audited figures in respect of the full financial year and the published year to date figures upto the third quarter (31-12-2016) of the financial year, 2016-17.</t>
  </si>
  <si>
    <t xml:space="preserve"> Date   : 30-05-2017</t>
  </si>
  <si>
    <t xml:space="preserve">                                                                  Email: info@phytochemindia.com, Website: www.phytochemindia.com</t>
  </si>
  <si>
    <t>(13.46)</t>
  </si>
  <si>
    <t>(53.22)</t>
  </si>
  <si>
    <t>(21.04)</t>
  </si>
  <si>
    <t>(32.18)</t>
  </si>
  <si>
    <t>(70.27)</t>
  </si>
  <si>
    <t xml:space="preserve">                                             PHYTO CHEM (INDIA) LIMITED</t>
  </si>
  <si>
    <t xml:space="preserve">                                                     CIN : L24110TG1989PLC009500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</si>
</sst>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 numFmtId="180" formatCode="0.000_);\(0.000\)"/>
    <numFmt numFmtId="181" formatCode="0.000;[Red]0.000"/>
    <numFmt numFmtId="182" formatCode="[$-409]h:mm:ss\ AM/PM"/>
  </numFmts>
  <fonts count="51">
    <font>
      <sz val="10"/>
      <name val="Times New Roman"/>
      <family val="1"/>
    </font>
    <font>
      <sz val="11"/>
      <color indexed="8"/>
      <name val="Calibri"/>
      <family val="2"/>
    </font>
    <font>
      <sz val="10"/>
      <color indexed="8"/>
      <name val="Arial"/>
      <family val="1"/>
    </font>
    <font>
      <sz val="10"/>
      <name val="Arial"/>
      <family val="2"/>
    </font>
    <font>
      <sz val="8"/>
      <name val="Times New Roman"/>
      <family val="1"/>
    </font>
    <font>
      <b/>
      <sz val="11"/>
      <name val="Arial"/>
      <family val="2"/>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2"/>
      <name val="Arial"/>
      <family val="2"/>
    </font>
    <font>
      <b/>
      <sz val="12"/>
      <name val="Verdana"/>
      <family val="2"/>
    </font>
    <font>
      <b/>
      <sz val="14"/>
      <name val="Arial"/>
      <family val="2"/>
    </font>
    <font>
      <b/>
      <sz val="16"/>
      <name val="Arial"/>
      <family val="2"/>
    </font>
    <font>
      <sz val="11"/>
      <name val="Arial"/>
      <family val="2"/>
    </font>
    <font>
      <b/>
      <sz val="11.5"/>
      <name val="Arial"/>
      <family val="2"/>
    </font>
    <font>
      <sz val="9"/>
      <name val="Verdana"/>
      <family val="2"/>
    </font>
    <font>
      <b/>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5">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6">
    <xf numFmtId="0" fontId="0" fillId="0" borderId="0" xfId="0" applyAlignment="1">
      <alignment vertical="top" wrapText="1"/>
    </xf>
    <xf numFmtId="0" fontId="6" fillId="0" borderId="10" xfId="0" applyFont="1" applyFill="1" applyBorder="1" applyAlignment="1">
      <alignment horizontal="center" vertical="center" wrapText="1"/>
    </xf>
    <xf numFmtId="0" fontId="5" fillId="0" borderId="0" xfId="0" applyFont="1" applyBorder="1" applyAlignment="1" quotePrefix="1">
      <alignment vertical="top" wrapText="1"/>
    </xf>
    <xf numFmtId="0" fontId="5" fillId="0" borderId="0" xfId="0" applyFont="1" applyBorder="1" applyAlignment="1">
      <alignment vertical="top" wrapText="1"/>
    </xf>
    <xf numFmtId="2" fontId="10" fillId="0" borderId="10" xfId="0" applyNumberFormat="1" applyFont="1" applyFill="1" applyBorder="1" applyAlignment="1">
      <alignment horizontal="right" vertical="center" wrapText="1" indent="1"/>
    </xf>
    <xf numFmtId="0" fontId="10" fillId="0" borderId="10" xfId="0" applyFont="1" applyFill="1" applyBorder="1" applyAlignment="1" quotePrefix="1">
      <alignment horizontal="right" vertical="center" wrapText="1" indent="1"/>
    </xf>
    <xf numFmtId="2" fontId="10" fillId="0" borderId="11" xfId="0" applyNumberFormat="1" applyFont="1" applyFill="1" applyBorder="1" applyAlignment="1">
      <alignment horizontal="right" vertical="center" wrapText="1" indent="1"/>
    </xf>
    <xf numFmtId="0" fontId="10" fillId="0" borderId="12" xfId="0" applyFont="1" applyBorder="1" applyAlignment="1">
      <alignment horizontal="center" vertical="center" wrapText="1"/>
    </xf>
    <xf numFmtId="0" fontId="10" fillId="0" borderId="10" xfId="0" applyFont="1" applyBorder="1" applyAlignment="1">
      <alignment horizontal="center" vertical="top" wrapText="1"/>
    </xf>
    <xf numFmtId="2" fontId="10" fillId="0" borderId="10" xfId="0" applyNumberFormat="1" applyFont="1" applyBorder="1" applyAlignment="1" quotePrefix="1">
      <alignment horizontal="right" vertical="center" wrapText="1" indent="1"/>
    </xf>
    <xf numFmtId="2" fontId="10" fillId="0" borderId="10" xfId="0" applyNumberFormat="1" applyFont="1" applyBorder="1" applyAlignment="1">
      <alignment horizontal="right" vertical="center" wrapText="1" indent="1"/>
    </xf>
    <xf numFmtId="176" fontId="10" fillId="0" borderId="10" xfId="0" applyNumberFormat="1" applyFont="1" applyBorder="1" applyAlignment="1" quotePrefix="1">
      <alignment horizontal="right" vertical="center" wrapText="1" indent="1"/>
    </xf>
    <xf numFmtId="0" fontId="10" fillId="0" borderId="10" xfId="0" applyFont="1" applyFill="1" applyBorder="1" applyAlignment="1">
      <alignment vertical="top" wrapText="1"/>
    </xf>
    <xf numFmtId="0" fontId="10" fillId="0" borderId="11" xfId="0" applyFont="1" applyBorder="1" applyAlignment="1">
      <alignment vertical="top" wrapText="1"/>
    </xf>
    <xf numFmtId="0" fontId="10" fillId="0" borderId="10" xfId="0" applyFont="1" applyBorder="1" applyAlignment="1">
      <alignment vertical="top" wrapText="1"/>
    </xf>
    <xf numFmtId="176" fontId="10" fillId="0" borderId="10" xfId="0" applyNumberFormat="1" applyFont="1" applyFill="1" applyBorder="1" applyAlignment="1" quotePrefix="1">
      <alignment horizontal="right" vertical="center" wrapText="1" indent="1"/>
    </xf>
    <xf numFmtId="2" fontId="10" fillId="0" borderId="10" xfId="0" applyNumberFormat="1" applyFont="1" applyFill="1" applyBorder="1" applyAlignment="1" quotePrefix="1">
      <alignment horizontal="right" vertical="center" wrapText="1" indent="1"/>
    </xf>
    <xf numFmtId="0" fontId="10" fillId="0" borderId="10" xfId="0" applyFont="1" applyBorder="1" applyAlignment="1">
      <alignment vertical="center" wrapText="1"/>
    </xf>
    <xf numFmtId="0" fontId="10" fillId="0" borderId="11" xfId="0" applyFont="1" applyFill="1" applyBorder="1" applyAlignment="1">
      <alignment horizontal="center" vertical="center" wrapText="1"/>
    </xf>
    <xf numFmtId="0" fontId="6" fillId="0" borderId="13" xfId="0" applyFont="1" applyBorder="1" applyAlignment="1">
      <alignment vertical="top" wrapText="1"/>
    </xf>
    <xf numFmtId="0" fontId="6" fillId="0" borderId="14" xfId="0" applyFont="1" applyBorder="1" applyAlignment="1">
      <alignment vertical="top" wrapText="1"/>
    </xf>
    <xf numFmtId="0" fontId="7" fillId="0" borderId="0" xfId="0" applyFont="1" applyFill="1" applyBorder="1" applyAlignment="1">
      <alignment vertical="center" wrapText="1"/>
    </xf>
    <xf numFmtId="0" fontId="3" fillId="0" borderId="0" xfId="58" applyFont="1" applyBorder="1">
      <alignment/>
      <protection/>
    </xf>
    <xf numFmtId="0" fontId="3" fillId="0" borderId="0" xfId="58" applyFont="1">
      <alignment/>
      <protection/>
    </xf>
    <xf numFmtId="0" fontId="10" fillId="0" borderId="10" xfId="58" applyFont="1" applyBorder="1" applyAlignment="1">
      <alignment horizontal="center" vertical="center" wrapText="1"/>
      <protection/>
    </xf>
    <xf numFmtId="0" fontId="5" fillId="0" borderId="10" xfId="58" applyFont="1" applyBorder="1" applyAlignment="1">
      <alignment horizontal="center"/>
      <protection/>
    </xf>
    <xf numFmtId="0" fontId="5" fillId="0" borderId="10" xfId="58" applyFont="1" applyBorder="1">
      <alignment/>
      <protection/>
    </xf>
    <xf numFmtId="0" fontId="14" fillId="0" borderId="10" xfId="58" applyFont="1" applyBorder="1">
      <alignment/>
      <protection/>
    </xf>
    <xf numFmtId="2" fontId="3" fillId="0" borderId="0" xfId="58" applyNumberFormat="1" applyFont="1">
      <alignment/>
      <protection/>
    </xf>
    <xf numFmtId="2" fontId="15" fillId="0" borderId="10" xfId="58" applyNumberFormat="1" applyFont="1" applyBorder="1" applyAlignment="1">
      <alignment horizontal="right" vertical="center" wrapText="1" indent="1"/>
      <protection/>
    </xf>
    <xf numFmtId="2" fontId="5" fillId="0" borderId="10" xfId="58" applyNumberFormat="1" applyFont="1" applyBorder="1" applyAlignment="1">
      <alignment horizontal="right" vertical="center" wrapText="1" indent="1"/>
      <protection/>
    </xf>
    <xf numFmtId="2" fontId="5" fillId="0" borderId="11" xfId="58" applyNumberFormat="1" applyFont="1" applyBorder="1" applyAlignment="1">
      <alignment horizontal="right" vertical="center" wrapText="1" indent="1"/>
      <protection/>
    </xf>
    <xf numFmtId="0" fontId="16" fillId="0" borderId="0" xfId="0" applyFont="1" applyBorder="1" applyAlignment="1">
      <alignment/>
    </xf>
    <xf numFmtId="0" fontId="17" fillId="0" borderId="0" xfId="0" applyFont="1" applyBorder="1" applyAlignment="1" quotePrefix="1">
      <alignment horizontal="center" vertical="top" wrapText="1"/>
    </xf>
    <xf numFmtId="0" fontId="16" fillId="0" borderId="0" xfId="0" applyFont="1" applyBorder="1" applyAlignment="1">
      <alignment horizontal="center" vertical="top" wrapText="1"/>
    </xf>
    <xf numFmtId="0" fontId="0" fillId="0" borderId="0" xfId="0" applyBorder="1" applyAlignment="1">
      <alignment/>
    </xf>
    <xf numFmtId="0" fontId="14" fillId="0" borderId="0" xfId="0" applyFont="1" applyBorder="1" applyAlignment="1" quotePrefix="1">
      <alignment horizontal="left" vertical="top" wrapText="1"/>
    </xf>
    <xf numFmtId="2" fontId="5" fillId="0" borderId="10" xfId="58" applyNumberFormat="1" applyFont="1" applyBorder="1" applyAlignment="1">
      <alignment horizontal="right" indent="1"/>
      <protection/>
    </xf>
    <xf numFmtId="0" fontId="10" fillId="0" borderId="15" xfId="0" applyFont="1" applyBorder="1" applyAlignment="1">
      <alignment vertical="top" wrapText="1"/>
    </xf>
    <xf numFmtId="0" fontId="10" fillId="0" borderId="14" xfId="0" applyFont="1" applyBorder="1" applyAlignment="1">
      <alignment vertical="top" wrapText="1"/>
    </xf>
    <xf numFmtId="2" fontId="5" fillId="0" borderId="10" xfId="58" applyNumberFormat="1" applyFont="1" applyBorder="1">
      <alignment/>
      <protection/>
    </xf>
    <xf numFmtId="2" fontId="10" fillId="0" borderId="12" xfId="0" applyNumberFormat="1" applyFont="1" applyFill="1" applyBorder="1" applyAlignment="1">
      <alignment horizontal="right" vertical="center" wrapText="1" indent="1"/>
    </xf>
    <xf numFmtId="0" fontId="6" fillId="0" borderId="16"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17" xfId="0" applyFont="1" applyFill="1" applyBorder="1" applyAlignment="1">
      <alignment horizontal="right" vertical="center" wrapText="1"/>
    </xf>
    <xf numFmtId="0" fontId="10" fillId="0" borderId="16" xfId="0" applyFont="1" applyBorder="1" applyAlignment="1">
      <alignment horizontal="left" vertical="center" wrapText="1"/>
    </xf>
    <xf numFmtId="0" fontId="10" fillId="0" borderId="0" xfId="0" applyFont="1" applyBorder="1" applyAlignment="1" quotePrefix="1">
      <alignment horizontal="left" vertical="center" wrapText="1"/>
    </xf>
    <xf numFmtId="0" fontId="10" fillId="0" borderId="17" xfId="0" applyFont="1" applyBorder="1" applyAlignment="1" quotePrefix="1">
      <alignment horizontal="left" vertical="center" wrapText="1"/>
    </xf>
    <xf numFmtId="0" fontId="12" fillId="0" borderId="16" xfId="0" applyFont="1" applyBorder="1" applyAlignment="1">
      <alignment horizontal="left" vertical="center" wrapText="1"/>
    </xf>
    <xf numFmtId="0" fontId="12" fillId="0" borderId="0" xfId="0" applyFont="1" applyBorder="1" applyAlignment="1" quotePrefix="1">
      <alignment horizontal="left" vertical="center" wrapText="1"/>
    </xf>
    <xf numFmtId="0" fontId="12" fillId="0" borderId="17" xfId="0" applyFont="1" applyBorder="1" applyAlignment="1" quotePrefix="1">
      <alignment horizontal="left" vertical="center" wrapText="1"/>
    </xf>
    <xf numFmtId="0" fontId="6" fillId="0" borderId="11"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10" fillId="0" borderId="13" xfId="0" applyFont="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11" fillId="0" borderId="19" xfId="0" applyFont="1" applyBorder="1" applyAlignment="1">
      <alignment horizontal="center"/>
    </xf>
    <xf numFmtId="0" fontId="11" fillId="0" borderId="23" xfId="0" applyFont="1" applyBorder="1" applyAlignment="1">
      <alignment horizontal="center"/>
    </xf>
    <xf numFmtId="0" fontId="11" fillId="0" borderId="20" xfId="0" applyFont="1" applyBorder="1" applyAlignment="1">
      <alignment horizontal="center"/>
    </xf>
    <xf numFmtId="0" fontId="13" fillId="0" borderId="16" xfId="0" applyFont="1" applyBorder="1" applyAlignment="1">
      <alignment horizontal="left" vertical="center" wrapText="1"/>
    </xf>
    <xf numFmtId="0" fontId="13" fillId="0" borderId="0" xfId="0" applyFont="1" applyBorder="1" applyAlignment="1" quotePrefix="1">
      <alignment horizontal="left" vertical="center" wrapText="1"/>
    </xf>
    <xf numFmtId="0" fontId="13" fillId="0" borderId="17" xfId="0" applyFont="1" applyBorder="1" applyAlignment="1" quotePrefix="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58" applyFont="1" applyBorder="1" applyAlignment="1">
      <alignment horizontal="right"/>
      <protection/>
    </xf>
    <xf numFmtId="0" fontId="10" fillId="0" borderId="10" xfId="58" applyFont="1" applyBorder="1" applyAlignment="1">
      <alignment horizontal="center" vertical="center" wrapText="1"/>
      <protection/>
    </xf>
    <xf numFmtId="0" fontId="15" fillId="0" borderId="13" xfId="58" applyFont="1" applyBorder="1" applyAlignment="1">
      <alignment horizontal="right" indent="1"/>
      <protection/>
    </xf>
    <xf numFmtId="0" fontId="15" fillId="0" borderId="15" xfId="58" applyFont="1" applyBorder="1" applyAlignment="1">
      <alignment horizontal="right" indent="1"/>
      <protection/>
    </xf>
    <xf numFmtId="0" fontId="5" fillId="0" borderId="13" xfId="58" applyFont="1" applyBorder="1" applyAlignment="1">
      <alignment horizontal="right" indent="1"/>
      <protection/>
    </xf>
    <xf numFmtId="0" fontId="5" fillId="0" borderId="15" xfId="58" applyFont="1" applyBorder="1" applyAlignment="1">
      <alignment horizontal="right" indent="1"/>
      <protection/>
    </xf>
    <xf numFmtId="0" fontId="5" fillId="0" borderId="0" xfId="0" applyFont="1" applyBorder="1" applyAlignment="1">
      <alignment horizontal="center" vertical="top" wrapText="1"/>
    </xf>
    <xf numFmtId="0" fontId="14" fillId="0" borderId="13" xfId="58" applyFont="1" applyBorder="1" applyAlignment="1">
      <alignment horizontal="center"/>
      <protection/>
    </xf>
    <xf numFmtId="0" fontId="14" fillId="0" borderId="14" xfId="58" applyFont="1" applyBorder="1" applyAlignment="1">
      <alignment horizontal="center"/>
      <protection/>
    </xf>
    <xf numFmtId="0" fontId="14" fillId="0" borderId="15" xfId="58" applyFont="1" applyBorder="1" applyAlignment="1">
      <alignment horizontal="center"/>
      <protection/>
    </xf>
    <xf numFmtId="0" fontId="5" fillId="0" borderId="0" xfId="0" applyFont="1" applyBorder="1" applyAlignment="1" quotePrefix="1">
      <alignment horizontal="left"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6" fillId="0" borderId="10" xfId="0" applyFont="1" applyFill="1" applyBorder="1" applyAlignment="1">
      <alignment horizontal="left" vertical="center" wrapText="1"/>
    </xf>
    <xf numFmtId="0" fontId="5" fillId="0" borderId="23" xfId="0" applyFont="1" applyBorder="1" applyAlignment="1" quotePrefix="1">
      <alignment horizontal="center" vertical="top" wrapText="1"/>
    </xf>
    <xf numFmtId="0" fontId="5" fillId="0" borderId="10" xfId="0" applyFont="1" applyFill="1" applyBorder="1" applyAlignment="1" quotePrefix="1">
      <alignment horizontal="left" vertical="center" wrapText="1"/>
    </xf>
    <xf numFmtId="0" fontId="5" fillId="0" borderId="1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2</xdr:row>
      <xdr:rowOff>28575</xdr:rowOff>
    </xdr:from>
    <xdr:to>
      <xdr:col>1</xdr:col>
      <xdr:colOff>1905000</xdr:colOff>
      <xdr:row>9</xdr:row>
      <xdr:rowOff>161925</xdr:rowOff>
    </xdr:to>
    <xdr:pic>
      <xdr:nvPicPr>
        <xdr:cNvPr id="1" name="Picture 1400"/>
        <xdr:cNvPicPr preferRelativeResize="1">
          <a:picLocks noChangeAspect="1"/>
        </xdr:cNvPicPr>
      </xdr:nvPicPr>
      <xdr:blipFill>
        <a:blip r:embed="rId1"/>
        <a:stretch>
          <a:fillRect/>
        </a:stretch>
      </xdr:blipFill>
      <xdr:spPr>
        <a:xfrm>
          <a:off x="1038225" y="314325"/>
          <a:ext cx="121920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19050</xdr:colOff>
      <xdr:row>41</xdr:row>
      <xdr:rowOff>104775</xdr:rowOff>
    </xdr:to>
    <xdr:pic>
      <xdr:nvPicPr>
        <xdr:cNvPr id="1" name="Picture 785"/>
        <xdr:cNvPicPr preferRelativeResize="1">
          <a:picLocks noChangeAspect="1"/>
        </xdr:cNvPicPr>
      </xdr:nvPicPr>
      <xdr:blipFill>
        <a:blip r:embed="rId1"/>
        <a:stretch>
          <a:fillRect/>
        </a:stretch>
      </xdr:blipFill>
      <xdr:spPr>
        <a:xfrm>
          <a:off x="0" y="0"/>
          <a:ext cx="8020050" cy="6743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G46"/>
  <sheetViews>
    <sheetView tabSelected="1" zoomScalePageLayoutView="0" workbookViewId="0" topLeftCell="A1">
      <selection activeCell="A2" sqref="A2:G2"/>
    </sheetView>
  </sheetViews>
  <sheetFormatPr defaultColWidth="9.33203125" defaultRowHeight="12.75"/>
  <cols>
    <col min="1" max="1" width="6.16015625" style="0" customWidth="1"/>
    <col min="2" max="2" width="70.83203125" style="0" customWidth="1"/>
    <col min="3" max="6" width="14.83203125" style="0" customWidth="1"/>
    <col min="7" max="7" width="16.16015625" style="0" customWidth="1"/>
  </cols>
  <sheetData>
    <row r="2" spans="1:7" ht="9.75" customHeight="1">
      <c r="A2" s="66"/>
      <c r="B2" s="67"/>
      <c r="C2" s="67"/>
      <c r="D2" s="67"/>
      <c r="E2" s="67"/>
      <c r="F2" s="67"/>
      <c r="G2" s="68"/>
    </row>
    <row r="3" spans="1:7" ht="18" customHeight="1">
      <c r="A3" s="69" t="s">
        <v>115</v>
      </c>
      <c r="B3" s="70"/>
      <c r="C3" s="70"/>
      <c r="D3" s="70"/>
      <c r="E3" s="70"/>
      <c r="F3" s="70"/>
      <c r="G3" s="71"/>
    </row>
    <row r="4" spans="1:7" ht="18" customHeight="1">
      <c r="A4" s="48" t="s">
        <v>116</v>
      </c>
      <c r="B4" s="49"/>
      <c r="C4" s="49"/>
      <c r="D4" s="49"/>
      <c r="E4" s="49"/>
      <c r="F4" s="49"/>
      <c r="G4" s="50"/>
    </row>
    <row r="5" spans="1:7" ht="15" customHeight="1">
      <c r="A5" s="45" t="s">
        <v>26</v>
      </c>
      <c r="B5" s="46"/>
      <c r="C5" s="46"/>
      <c r="D5" s="46"/>
      <c r="E5" s="46"/>
      <c r="F5" s="46"/>
      <c r="G5" s="47"/>
    </row>
    <row r="6" spans="1:7" ht="15" customHeight="1">
      <c r="A6" s="45" t="s">
        <v>28</v>
      </c>
      <c r="B6" s="46"/>
      <c r="C6" s="46"/>
      <c r="D6" s="46"/>
      <c r="E6" s="46"/>
      <c r="F6" s="46"/>
      <c r="G6" s="47"/>
    </row>
    <row r="7" spans="1:7" ht="15" customHeight="1">
      <c r="A7" s="45" t="s">
        <v>33</v>
      </c>
      <c r="B7" s="46"/>
      <c r="C7" s="46"/>
      <c r="D7" s="46"/>
      <c r="E7" s="46"/>
      <c r="F7" s="46"/>
      <c r="G7" s="47"/>
    </row>
    <row r="8" spans="1:7" ht="15" customHeight="1">
      <c r="A8" s="45" t="s">
        <v>27</v>
      </c>
      <c r="B8" s="46"/>
      <c r="C8" s="46"/>
      <c r="D8" s="46"/>
      <c r="E8" s="46"/>
      <c r="F8" s="46"/>
      <c r="G8" s="47"/>
    </row>
    <row r="9" spans="1:7" ht="15" customHeight="1">
      <c r="A9" s="45" t="s">
        <v>35</v>
      </c>
      <c r="B9" s="46"/>
      <c r="C9" s="46"/>
      <c r="D9" s="46"/>
      <c r="E9" s="46"/>
      <c r="F9" s="46"/>
      <c r="G9" s="47"/>
    </row>
    <row r="10" spans="1:7" ht="15" customHeight="1">
      <c r="A10" s="45" t="s">
        <v>109</v>
      </c>
      <c r="B10" s="46"/>
      <c r="C10" s="46"/>
      <c r="D10" s="46"/>
      <c r="E10" s="46"/>
      <c r="F10" s="46"/>
      <c r="G10" s="47"/>
    </row>
    <row r="11" spans="1:7" ht="18" customHeight="1">
      <c r="A11" s="58" t="s">
        <v>24</v>
      </c>
      <c r="B11" s="59"/>
      <c r="C11" s="59"/>
      <c r="D11" s="59"/>
      <c r="E11" s="59"/>
      <c r="F11" s="59"/>
      <c r="G11" s="60"/>
    </row>
    <row r="12" spans="1:7" ht="18" customHeight="1">
      <c r="A12" s="75" t="s">
        <v>101</v>
      </c>
      <c r="B12" s="76"/>
      <c r="C12" s="76"/>
      <c r="D12" s="76"/>
      <c r="E12" s="76"/>
      <c r="F12" s="76"/>
      <c r="G12" s="77"/>
    </row>
    <row r="13" spans="1:7" ht="18" customHeight="1">
      <c r="A13" s="42" t="s">
        <v>23</v>
      </c>
      <c r="B13" s="43"/>
      <c r="C13" s="43"/>
      <c r="D13" s="43"/>
      <c r="E13" s="43"/>
      <c r="F13" s="43"/>
      <c r="G13" s="44"/>
    </row>
    <row r="14" spans="1:7" ht="27.75" customHeight="1">
      <c r="A14" s="54" t="s">
        <v>15</v>
      </c>
      <c r="B14" s="55"/>
      <c r="C14" s="72" t="s">
        <v>38</v>
      </c>
      <c r="D14" s="73"/>
      <c r="E14" s="74"/>
      <c r="F14" s="72" t="s">
        <v>39</v>
      </c>
      <c r="G14" s="74"/>
    </row>
    <row r="15" spans="1:7" ht="30" customHeight="1">
      <c r="A15" s="56"/>
      <c r="B15" s="57"/>
      <c r="C15" s="18" t="s">
        <v>100</v>
      </c>
      <c r="D15" s="18" t="s">
        <v>102</v>
      </c>
      <c r="E15" s="18" t="s">
        <v>37</v>
      </c>
      <c r="F15" s="18" t="s">
        <v>100</v>
      </c>
      <c r="G15" s="18" t="s">
        <v>37</v>
      </c>
    </row>
    <row r="16" spans="1:7" ht="18" customHeight="1">
      <c r="A16" s="51">
        <v>1</v>
      </c>
      <c r="B16" s="61" t="s">
        <v>14</v>
      </c>
      <c r="C16" s="61"/>
      <c r="D16" s="61"/>
      <c r="E16" s="61"/>
      <c r="F16" s="61"/>
      <c r="G16" s="62"/>
    </row>
    <row r="17" spans="1:7" ht="34.5" customHeight="1">
      <c r="A17" s="52"/>
      <c r="B17" s="12" t="s">
        <v>16</v>
      </c>
      <c r="C17" s="4">
        <f>F17-3932.53</f>
        <v>761.7199999999998</v>
      </c>
      <c r="D17" s="4">
        <v>1095.1600000000003</v>
      </c>
      <c r="E17" s="4">
        <v>293.55</v>
      </c>
      <c r="F17" s="4">
        <v>4694.25</v>
      </c>
      <c r="G17" s="4">
        <v>2301.57</v>
      </c>
    </row>
    <row r="18" spans="1:7" ht="18" customHeight="1">
      <c r="A18" s="52"/>
      <c r="B18" s="12" t="s">
        <v>1</v>
      </c>
      <c r="C18" s="4">
        <f>F18-13.8</f>
        <v>13.329999999999998</v>
      </c>
      <c r="D18" s="4">
        <v>10.270000000000001</v>
      </c>
      <c r="E18" s="4">
        <v>54.84</v>
      </c>
      <c r="F18" s="4">
        <v>27.13</v>
      </c>
      <c r="G18" s="4">
        <v>68.26</v>
      </c>
    </row>
    <row r="19" spans="1:7" ht="18" customHeight="1">
      <c r="A19" s="53"/>
      <c r="B19" s="13" t="s">
        <v>0</v>
      </c>
      <c r="C19" s="6">
        <f>C17+C18</f>
        <v>775.0499999999998</v>
      </c>
      <c r="D19" s="6">
        <f>D17+D18</f>
        <v>1105.4300000000003</v>
      </c>
      <c r="E19" s="6">
        <f>E17+E18</f>
        <v>348.39</v>
      </c>
      <c r="F19" s="6">
        <f>F17+F18</f>
        <v>4721.38</v>
      </c>
      <c r="G19" s="6">
        <f>+G17+G18</f>
        <v>2369.8300000000004</v>
      </c>
    </row>
    <row r="20" spans="1:7" ht="18" customHeight="1">
      <c r="A20" s="51">
        <v>2</v>
      </c>
      <c r="B20" s="19" t="s">
        <v>13</v>
      </c>
      <c r="C20" s="20"/>
      <c r="D20" s="39"/>
      <c r="E20" s="20"/>
      <c r="F20" s="20"/>
      <c r="G20" s="38"/>
    </row>
    <row r="21" spans="1:7" ht="18" customHeight="1">
      <c r="A21" s="52"/>
      <c r="B21" s="14" t="s">
        <v>2</v>
      </c>
      <c r="C21" s="4">
        <f>F21-2840.86</f>
        <v>515.1500000000001</v>
      </c>
      <c r="D21" s="4">
        <v>742.94</v>
      </c>
      <c r="E21" s="4">
        <v>113.29</v>
      </c>
      <c r="F21" s="4">
        <v>3356.01</v>
      </c>
      <c r="G21" s="41">
        <v>1409.31</v>
      </c>
    </row>
    <row r="22" spans="1:7" ht="18" customHeight="1">
      <c r="A22" s="52"/>
      <c r="B22" s="14" t="s">
        <v>3</v>
      </c>
      <c r="C22" s="4">
        <v>0</v>
      </c>
      <c r="D22" s="4">
        <v>0</v>
      </c>
      <c r="E22" s="4">
        <v>0</v>
      </c>
      <c r="F22" s="4">
        <v>0</v>
      </c>
      <c r="G22" s="4">
        <v>0</v>
      </c>
    </row>
    <row r="23" spans="1:7" ht="34.5" customHeight="1">
      <c r="A23" s="52"/>
      <c r="B23" s="14" t="s">
        <v>17</v>
      </c>
      <c r="C23" s="4">
        <f>F23--147.19</f>
        <v>71.23</v>
      </c>
      <c r="D23" s="11">
        <v>-22.92</v>
      </c>
      <c r="E23" s="11">
        <v>-0.67</v>
      </c>
      <c r="F23" s="11">
        <v>-75.96</v>
      </c>
      <c r="G23" s="15">
        <v>70.91</v>
      </c>
    </row>
    <row r="24" spans="1:7" ht="18" customHeight="1">
      <c r="A24" s="52"/>
      <c r="B24" s="14" t="s">
        <v>4</v>
      </c>
      <c r="C24" s="4">
        <f>F24-186.87</f>
        <v>71.33999999999997</v>
      </c>
      <c r="D24" s="4">
        <v>64.71000000000001</v>
      </c>
      <c r="E24" s="4">
        <v>69.17</v>
      </c>
      <c r="F24" s="4">
        <v>258.21</v>
      </c>
      <c r="G24" s="16">
        <v>256.54</v>
      </c>
    </row>
    <row r="25" spans="1:7" ht="18" customHeight="1">
      <c r="A25" s="52"/>
      <c r="B25" s="14" t="s">
        <v>5</v>
      </c>
      <c r="C25" s="4">
        <f>F25-23.31</f>
        <v>7.860000000000003</v>
      </c>
      <c r="D25" s="4">
        <v>7.809999999999999</v>
      </c>
      <c r="E25" s="4">
        <v>6.81</v>
      </c>
      <c r="F25" s="4">
        <v>31.17</v>
      </c>
      <c r="G25" s="16">
        <v>30.65</v>
      </c>
    </row>
    <row r="26" spans="1:7" ht="54.75" customHeight="1">
      <c r="A26" s="52"/>
      <c r="B26" s="14" t="s">
        <v>29</v>
      </c>
      <c r="C26" s="4">
        <f>F26-747.06</f>
        <v>122.93000000000006</v>
      </c>
      <c r="D26" s="4">
        <v>198.28999999999996</v>
      </c>
      <c r="E26" s="4">
        <v>124.05</v>
      </c>
      <c r="F26" s="4">
        <v>869.99</v>
      </c>
      <c r="G26" s="16">
        <v>413.42</v>
      </c>
    </row>
    <row r="27" spans="1:7" ht="18" customHeight="1">
      <c r="A27" s="53"/>
      <c r="B27" s="14" t="s">
        <v>6</v>
      </c>
      <c r="C27" s="16">
        <f>C21+C22+C24+C25+C26+C23</f>
        <v>788.5100000000001</v>
      </c>
      <c r="D27" s="16">
        <f>D21+D22+D24+D25+D26+D23</f>
        <v>990.83</v>
      </c>
      <c r="E27" s="16">
        <f>E21+E22+E24+E25+E26+E23</f>
        <v>312.65</v>
      </c>
      <c r="F27" s="16">
        <f>F21+F22+F24+F25+F26+F23</f>
        <v>4439.42</v>
      </c>
      <c r="G27" s="16">
        <f>G21+G22+G24+G25+G26+G23</f>
        <v>2180.83</v>
      </c>
    </row>
    <row r="28" spans="1:7" ht="34.5" customHeight="1">
      <c r="A28" s="1">
        <v>3</v>
      </c>
      <c r="B28" s="14" t="s">
        <v>7</v>
      </c>
      <c r="C28" s="16" t="s">
        <v>110</v>
      </c>
      <c r="D28" s="16">
        <f>D19-D27</f>
        <v>114.60000000000025</v>
      </c>
      <c r="E28" s="16">
        <f>E19-E27</f>
        <v>35.74000000000001</v>
      </c>
      <c r="F28" s="16">
        <f>F19-F27</f>
        <v>281.96000000000004</v>
      </c>
      <c r="G28" s="16">
        <f>G19-G27</f>
        <v>189.00000000000045</v>
      </c>
    </row>
    <row r="29" spans="1:7" ht="18" customHeight="1">
      <c r="A29" s="1">
        <v>4</v>
      </c>
      <c r="B29" s="14" t="s">
        <v>8</v>
      </c>
      <c r="C29" s="4">
        <f>F29-0</f>
        <v>0</v>
      </c>
      <c r="D29" s="4">
        <v>0</v>
      </c>
      <c r="E29" s="4">
        <v>0</v>
      </c>
      <c r="F29" s="4">
        <v>0</v>
      </c>
      <c r="G29" s="16">
        <v>0</v>
      </c>
    </row>
    <row r="30" spans="1:7" ht="34.5" customHeight="1">
      <c r="A30" s="1">
        <v>5</v>
      </c>
      <c r="B30" s="14" t="s">
        <v>30</v>
      </c>
      <c r="C30" s="16" t="str">
        <f>C28</f>
        <v>(13.46)</v>
      </c>
      <c r="D30" s="16">
        <f>D28+D29</f>
        <v>114.60000000000025</v>
      </c>
      <c r="E30" s="16">
        <f>E28+E29</f>
        <v>35.74000000000001</v>
      </c>
      <c r="F30" s="16">
        <f>F28+F29</f>
        <v>281.96000000000004</v>
      </c>
      <c r="G30" s="16">
        <f>G28+G29</f>
        <v>189.00000000000045</v>
      </c>
    </row>
    <row r="31" spans="1:7" ht="18" customHeight="1">
      <c r="A31" s="1">
        <v>6</v>
      </c>
      <c r="B31" s="14" t="s">
        <v>9</v>
      </c>
      <c r="C31" s="4">
        <f>F31-126.9</f>
        <v>39.75999999999999</v>
      </c>
      <c r="D31" s="4">
        <v>48.89</v>
      </c>
      <c r="E31" s="4">
        <v>40.2</v>
      </c>
      <c r="F31" s="4">
        <v>166.66</v>
      </c>
      <c r="G31" s="16">
        <v>171.77</v>
      </c>
    </row>
    <row r="32" spans="1:7" ht="34.5" customHeight="1">
      <c r="A32" s="1">
        <v>7</v>
      </c>
      <c r="B32" s="14" t="s">
        <v>31</v>
      </c>
      <c r="C32" s="9" t="s">
        <v>111</v>
      </c>
      <c r="D32" s="9">
        <f>+D30-D31</f>
        <v>65.71000000000025</v>
      </c>
      <c r="E32" s="9" t="s">
        <v>41</v>
      </c>
      <c r="F32" s="9">
        <f>+F30-F31</f>
        <v>115.30000000000004</v>
      </c>
      <c r="G32" s="16">
        <f>G30-G31</f>
        <v>17.230000000000445</v>
      </c>
    </row>
    <row r="33" spans="1:7" ht="18" customHeight="1">
      <c r="A33" s="1">
        <v>8</v>
      </c>
      <c r="B33" s="14" t="s">
        <v>10</v>
      </c>
      <c r="C33" s="16" t="s">
        <v>112</v>
      </c>
      <c r="D33" s="4">
        <v>14.5</v>
      </c>
      <c r="E33" s="4">
        <v>0</v>
      </c>
      <c r="F33" s="16">
        <v>1.46</v>
      </c>
      <c r="G33" s="16">
        <v>0</v>
      </c>
    </row>
    <row r="34" spans="1:7" ht="34.5" customHeight="1">
      <c r="A34" s="1">
        <v>9</v>
      </c>
      <c r="B34" s="14" t="s">
        <v>25</v>
      </c>
      <c r="C34" s="16" t="s">
        <v>113</v>
      </c>
      <c r="D34" s="16">
        <f>D32-D33</f>
        <v>51.21000000000025</v>
      </c>
      <c r="E34" s="9" t="s">
        <v>41</v>
      </c>
      <c r="F34" s="16">
        <f>F32-F33</f>
        <v>113.84000000000005</v>
      </c>
      <c r="G34" s="16">
        <f>G32-G33</f>
        <v>17.230000000000445</v>
      </c>
    </row>
    <row r="35" spans="1:7" ht="18" customHeight="1">
      <c r="A35" s="1">
        <v>10</v>
      </c>
      <c r="B35" s="14" t="s">
        <v>11</v>
      </c>
      <c r="C35" s="4">
        <f>F35-0</f>
        <v>38.09</v>
      </c>
      <c r="D35" s="4">
        <v>0</v>
      </c>
      <c r="E35" s="4">
        <v>6.29</v>
      </c>
      <c r="F35" s="4">
        <v>38.09</v>
      </c>
      <c r="G35" s="16">
        <v>6.29</v>
      </c>
    </row>
    <row r="36" spans="1:7" ht="34.5" customHeight="1">
      <c r="A36" s="1">
        <v>11</v>
      </c>
      <c r="B36" s="14" t="s">
        <v>98</v>
      </c>
      <c r="C36" s="16" t="s">
        <v>114</v>
      </c>
      <c r="D36" s="16">
        <f>D34-D35</f>
        <v>51.21000000000025</v>
      </c>
      <c r="E36" s="16" t="s">
        <v>42</v>
      </c>
      <c r="F36" s="16">
        <f>F34-F35</f>
        <v>75.75000000000004</v>
      </c>
      <c r="G36" s="16">
        <f>G34-G35</f>
        <v>10.940000000000445</v>
      </c>
    </row>
    <row r="37" spans="1:7" ht="18" customHeight="1">
      <c r="A37" s="1">
        <v>12</v>
      </c>
      <c r="B37" s="17" t="s">
        <v>20</v>
      </c>
      <c r="C37" s="16">
        <v>0</v>
      </c>
      <c r="D37" s="4">
        <v>0</v>
      </c>
      <c r="E37" s="16" t="s">
        <v>40</v>
      </c>
      <c r="F37" s="16">
        <v>0</v>
      </c>
      <c r="G37" s="16" t="s">
        <v>40</v>
      </c>
    </row>
    <row r="38" spans="1:7" ht="18" customHeight="1">
      <c r="A38" s="1">
        <v>13</v>
      </c>
      <c r="B38" s="14" t="s">
        <v>99</v>
      </c>
      <c r="C38" s="16" t="s">
        <v>114</v>
      </c>
      <c r="D38" s="16">
        <f>D36-D37</f>
        <v>51.21000000000025</v>
      </c>
      <c r="E38" s="16" t="s">
        <v>43</v>
      </c>
      <c r="F38" s="16">
        <f>F36-F37</f>
        <v>75.75000000000004</v>
      </c>
      <c r="G38" s="5">
        <f>G36-G37</f>
        <v>11.640000000000445</v>
      </c>
    </row>
    <row r="39" spans="1:7" ht="18" customHeight="1">
      <c r="A39" s="1">
        <v>14</v>
      </c>
      <c r="B39" s="14" t="s">
        <v>92</v>
      </c>
      <c r="C39" s="4" t="s">
        <v>95</v>
      </c>
      <c r="D39" s="4" t="s">
        <v>95</v>
      </c>
      <c r="E39" s="4" t="s">
        <v>95</v>
      </c>
      <c r="F39" s="4" t="s">
        <v>95</v>
      </c>
      <c r="G39" s="4" t="s">
        <v>95</v>
      </c>
    </row>
    <row r="40" spans="1:7" ht="18" customHeight="1">
      <c r="A40" s="1">
        <v>15</v>
      </c>
      <c r="B40" s="14" t="s">
        <v>93</v>
      </c>
      <c r="C40" s="4" t="s">
        <v>95</v>
      </c>
      <c r="D40" s="4" t="s">
        <v>95</v>
      </c>
      <c r="E40" s="4" t="s">
        <v>95</v>
      </c>
      <c r="F40" s="4" t="s">
        <v>95</v>
      </c>
      <c r="G40" s="4" t="s">
        <v>95</v>
      </c>
    </row>
    <row r="41" spans="1:7" ht="33" customHeight="1">
      <c r="A41" s="1">
        <v>16</v>
      </c>
      <c r="B41" s="14" t="s">
        <v>94</v>
      </c>
      <c r="C41" s="16" t="str">
        <f>C38</f>
        <v>(70.27)</v>
      </c>
      <c r="D41" s="16">
        <f>D38</f>
        <v>51.21000000000025</v>
      </c>
      <c r="E41" s="16" t="str">
        <f>E38</f>
        <v>(10.05)</v>
      </c>
      <c r="F41" s="16">
        <f>F38</f>
        <v>75.75000000000004</v>
      </c>
      <c r="G41" s="16">
        <f>G38</f>
        <v>11.640000000000445</v>
      </c>
    </row>
    <row r="42" spans="1:7" ht="34.5" customHeight="1">
      <c r="A42" s="1">
        <v>17</v>
      </c>
      <c r="B42" s="14" t="s">
        <v>34</v>
      </c>
      <c r="C42" s="10">
        <v>430.02</v>
      </c>
      <c r="D42" s="10">
        <v>430.02</v>
      </c>
      <c r="E42" s="10">
        <v>430.02</v>
      </c>
      <c r="F42" s="10">
        <v>430.02</v>
      </c>
      <c r="G42" s="5">
        <v>430.02</v>
      </c>
    </row>
    <row r="43" spans="1:7" ht="34.5" customHeight="1">
      <c r="A43" s="1">
        <v>18</v>
      </c>
      <c r="B43" s="14" t="s">
        <v>32</v>
      </c>
      <c r="C43" s="14"/>
      <c r="D43" s="10"/>
      <c r="E43" s="14"/>
      <c r="F43" s="10">
        <v>360.11</v>
      </c>
      <c r="G43" s="16">
        <v>348.47</v>
      </c>
    </row>
    <row r="44" spans="1:7" ht="34.5" customHeight="1">
      <c r="A44" s="1" t="s">
        <v>96</v>
      </c>
      <c r="B44" s="14" t="s">
        <v>21</v>
      </c>
      <c r="C44" s="10">
        <v>0</v>
      </c>
      <c r="D44" s="10">
        <f>D36*10/D42</f>
        <v>1.1908748430305627</v>
      </c>
      <c r="E44" s="10">
        <v>0</v>
      </c>
      <c r="F44" s="10">
        <f>F36*10/F42</f>
        <v>1.7615459746058335</v>
      </c>
      <c r="G44" s="10">
        <f>G36*10/G42</f>
        <v>0.2544067717780672</v>
      </c>
    </row>
    <row r="45" spans="1:7" ht="34.5" customHeight="1">
      <c r="A45" s="1" t="s">
        <v>97</v>
      </c>
      <c r="B45" s="14" t="s">
        <v>22</v>
      </c>
      <c r="C45" s="10">
        <v>0</v>
      </c>
      <c r="D45" s="10">
        <f>D38*10/D42</f>
        <v>1.1908748430305627</v>
      </c>
      <c r="E45" s="10">
        <v>0</v>
      </c>
      <c r="F45" s="10">
        <f>F38*10/F42</f>
        <v>1.7615459746058335</v>
      </c>
      <c r="G45" s="10">
        <f>G38*10/G42</f>
        <v>0.27068508441468875</v>
      </c>
    </row>
    <row r="46" spans="1:7" ht="64.5" customHeight="1">
      <c r="A46" s="63" t="s">
        <v>103</v>
      </c>
      <c r="B46" s="64"/>
      <c r="C46" s="64"/>
      <c r="D46" s="64"/>
      <c r="E46" s="64"/>
      <c r="F46" s="64"/>
      <c r="G46" s="65"/>
    </row>
  </sheetData>
  <sheetProtection/>
  <mergeCells count="19">
    <mergeCell ref="A46:G46"/>
    <mergeCell ref="A2:G2"/>
    <mergeCell ref="A3:G3"/>
    <mergeCell ref="A5:G5"/>
    <mergeCell ref="A6:G6"/>
    <mergeCell ref="A7:G7"/>
    <mergeCell ref="C14:E14"/>
    <mergeCell ref="A12:G12"/>
    <mergeCell ref="F14:G14"/>
    <mergeCell ref="A10:G10"/>
    <mergeCell ref="A13:G13"/>
    <mergeCell ref="A9:G9"/>
    <mergeCell ref="A4:G4"/>
    <mergeCell ref="A20:A27"/>
    <mergeCell ref="A14:B15"/>
    <mergeCell ref="A8:G8"/>
    <mergeCell ref="A11:G11"/>
    <mergeCell ref="B16:G16"/>
    <mergeCell ref="A16:A19"/>
  </mergeCells>
  <printOptions horizontalCentered="1"/>
  <pageMargins left="0.41" right="0.21" top="0.19" bottom="0.27" header="0.16" footer="0.24"/>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62"/>
  <sheetViews>
    <sheetView zoomScalePageLayoutView="0" workbookViewId="0" topLeftCell="A1">
      <selection activeCell="A1" sqref="A1:D1"/>
    </sheetView>
  </sheetViews>
  <sheetFormatPr defaultColWidth="10.66015625" defaultRowHeight="12.75"/>
  <cols>
    <col min="1" max="1" width="6" style="23" customWidth="1"/>
    <col min="2" max="2" width="76.16015625" style="23" customWidth="1"/>
    <col min="3" max="4" width="16.83203125" style="23" customWidth="1"/>
    <col min="5" max="5" width="16.16015625" style="23" customWidth="1"/>
    <col min="6" max="16384" width="10.66015625" style="23" customWidth="1"/>
  </cols>
  <sheetData>
    <row r="1" spans="1:6" ht="15.75" customHeight="1">
      <c r="A1" s="78" t="s">
        <v>104</v>
      </c>
      <c r="B1" s="78"/>
      <c r="C1" s="78"/>
      <c r="D1" s="78"/>
      <c r="E1" s="21"/>
      <c r="F1" s="22"/>
    </row>
    <row r="2" spans="1:4" ht="13.5" customHeight="1">
      <c r="A2" s="79" t="s">
        <v>45</v>
      </c>
      <c r="B2" s="79"/>
      <c r="C2" s="79"/>
      <c r="D2" s="79"/>
    </row>
    <row r="3" spans="1:4" ht="45.75" customHeight="1">
      <c r="A3" s="80" t="s">
        <v>15</v>
      </c>
      <c r="B3" s="80"/>
      <c r="C3" s="24" t="s">
        <v>105</v>
      </c>
      <c r="D3" s="24" t="s">
        <v>87</v>
      </c>
    </row>
    <row r="4" spans="1:4" ht="13.5" customHeight="1">
      <c r="A4" s="25" t="s">
        <v>46</v>
      </c>
      <c r="B4" s="26" t="s">
        <v>47</v>
      </c>
      <c r="C4" s="26"/>
      <c r="D4" s="26"/>
    </row>
    <row r="5" spans="1:4" ht="14.25" customHeight="1">
      <c r="A5" s="25">
        <v>1</v>
      </c>
      <c r="B5" s="26" t="s">
        <v>48</v>
      </c>
      <c r="C5" s="26"/>
      <c r="D5" s="27"/>
    </row>
    <row r="6" spans="1:4" ht="14.25" customHeight="1">
      <c r="A6" s="27"/>
      <c r="B6" s="26" t="s">
        <v>49</v>
      </c>
      <c r="C6" s="37">
        <v>430.02</v>
      </c>
      <c r="D6" s="37">
        <v>430.02</v>
      </c>
    </row>
    <row r="7" spans="1:4" ht="14.25" customHeight="1">
      <c r="A7" s="27"/>
      <c r="B7" s="26" t="s">
        <v>50</v>
      </c>
      <c r="C7" s="37">
        <v>435.86</v>
      </c>
      <c r="D7" s="37">
        <v>360.11</v>
      </c>
    </row>
    <row r="8" spans="1:4" ht="14.25" customHeight="1">
      <c r="A8" s="27"/>
      <c r="B8" s="26" t="s">
        <v>51</v>
      </c>
      <c r="C8" s="37">
        <v>0</v>
      </c>
      <c r="D8" s="37">
        <v>0</v>
      </c>
    </row>
    <row r="9" spans="1:5" ht="14.25" customHeight="1">
      <c r="A9" s="81" t="s">
        <v>52</v>
      </c>
      <c r="B9" s="82"/>
      <c r="C9" s="29">
        <f>SUM(C6:C8)</f>
        <v>865.88</v>
      </c>
      <c r="D9" s="29">
        <f>SUM(D6:D8)</f>
        <v>790.13</v>
      </c>
      <c r="E9" s="22"/>
    </row>
    <row r="10" spans="1:4" ht="14.25" customHeight="1">
      <c r="A10" s="27"/>
      <c r="B10" s="27"/>
      <c r="C10" s="27"/>
      <c r="D10" s="27"/>
    </row>
    <row r="11" spans="1:4" ht="14.25" customHeight="1">
      <c r="A11" s="25">
        <v>2</v>
      </c>
      <c r="B11" s="26" t="s">
        <v>53</v>
      </c>
      <c r="C11" s="37">
        <v>0</v>
      </c>
      <c r="D11" s="30">
        <v>0</v>
      </c>
    </row>
    <row r="12" spans="1:4" ht="14.25" customHeight="1">
      <c r="A12" s="27"/>
      <c r="B12" s="26"/>
      <c r="C12" s="37"/>
      <c r="D12" s="40"/>
    </row>
    <row r="13" spans="1:4" ht="14.25" customHeight="1">
      <c r="A13" s="25">
        <v>3</v>
      </c>
      <c r="B13" s="26" t="s">
        <v>54</v>
      </c>
      <c r="C13" s="37">
        <v>0</v>
      </c>
      <c r="D13" s="30">
        <v>0</v>
      </c>
    </row>
    <row r="14" spans="1:4" ht="14.25" customHeight="1">
      <c r="A14" s="27"/>
      <c r="B14" s="26"/>
      <c r="C14" s="26"/>
      <c r="D14" s="27"/>
    </row>
    <row r="15" spans="1:4" ht="14.25" customHeight="1">
      <c r="A15" s="25">
        <v>4</v>
      </c>
      <c r="B15" s="26" t="s">
        <v>55</v>
      </c>
      <c r="C15" s="26"/>
      <c r="D15" s="27"/>
    </row>
    <row r="16" spans="1:4" ht="14.25" customHeight="1">
      <c r="A16" s="27" t="s">
        <v>56</v>
      </c>
      <c r="B16" s="26" t="s">
        <v>57</v>
      </c>
      <c r="C16" s="37">
        <v>138.89</v>
      </c>
      <c r="D16" s="37">
        <v>153.64</v>
      </c>
    </row>
    <row r="17" spans="1:4" ht="14.25" customHeight="1">
      <c r="A17" s="27"/>
      <c r="B17" s="26" t="s">
        <v>58</v>
      </c>
      <c r="C17" s="37">
        <v>51.61</v>
      </c>
      <c r="D17" s="37">
        <v>51.88</v>
      </c>
    </row>
    <row r="18" spans="1:4" ht="14.25" customHeight="1">
      <c r="A18" s="27"/>
      <c r="B18" s="26" t="s">
        <v>88</v>
      </c>
      <c r="C18" s="37">
        <v>0</v>
      </c>
      <c r="D18" s="37">
        <v>11.57</v>
      </c>
    </row>
    <row r="19" spans="1:4" ht="14.25" customHeight="1">
      <c r="A19" s="27"/>
      <c r="B19" s="26" t="s">
        <v>89</v>
      </c>
      <c r="C19" s="37">
        <v>60.85</v>
      </c>
      <c r="D19" s="37">
        <v>49.66</v>
      </c>
    </row>
    <row r="20" spans="1:4" ht="14.25" customHeight="1">
      <c r="A20" s="27"/>
      <c r="B20" s="26" t="s">
        <v>90</v>
      </c>
      <c r="C20" s="37">
        <v>0</v>
      </c>
      <c r="D20" s="37">
        <v>0</v>
      </c>
    </row>
    <row r="21" spans="1:4" ht="14.25" customHeight="1">
      <c r="A21" s="81" t="s">
        <v>59</v>
      </c>
      <c r="B21" s="82"/>
      <c r="C21" s="29">
        <f>SUM(C16:C20)</f>
        <v>251.35</v>
      </c>
      <c r="D21" s="29">
        <f>SUM(D16:D20)</f>
        <v>266.75</v>
      </c>
    </row>
    <row r="22" spans="1:4" ht="14.25" customHeight="1">
      <c r="A22" s="27"/>
      <c r="B22" s="27"/>
      <c r="C22" s="27"/>
      <c r="D22" s="27"/>
    </row>
    <row r="23" spans="1:4" ht="14.25" customHeight="1">
      <c r="A23" s="25">
        <v>5</v>
      </c>
      <c r="B23" s="26" t="s">
        <v>60</v>
      </c>
      <c r="C23" s="26"/>
      <c r="D23" s="27"/>
    </row>
    <row r="24" spans="1:4" ht="14.25" customHeight="1">
      <c r="A24" s="27"/>
      <c r="B24" s="26" t="s">
        <v>61</v>
      </c>
      <c r="C24" s="37">
        <v>1695.29</v>
      </c>
      <c r="D24" s="37">
        <v>1409.09</v>
      </c>
    </row>
    <row r="25" spans="1:5" ht="14.25" customHeight="1">
      <c r="A25" s="27"/>
      <c r="B25" s="26" t="s">
        <v>62</v>
      </c>
      <c r="C25" s="37">
        <v>1145.69</v>
      </c>
      <c r="D25" s="37">
        <v>324.54</v>
      </c>
      <c r="E25" s="28"/>
    </row>
    <row r="26" spans="1:4" ht="14.25" customHeight="1">
      <c r="A26" s="27"/>
      <c r="B26" s="26" t="s">
        <v>63</v>
      </c>
      <c r="C26" s="37">
        <v>276.59</v>
      </c>
      <c r="D26" s="37">
        <v>160.33</v>
      </c>
    </row>
    <row r="27" spans="1:4" ht="14.25" customHeight="1">
      <c r="A27" s="27"/>
      <c r="B27" s="26" t="s">
        <v>64</v>
      </c>
      <c r="C27" s="37">
        <v>36.16</v>
      </c>
      <c r="D27" s="37">
        <v>5.41</v>
      </c>
    </row>
    <row r="28" spans="1:4" ht="14.25" customHeight="1">
      <c r="A28" s="83" t="s">
        <v>65</v>
      </c>
      <c r="B28" s="84"/>
      <c r="C28" s="30">
        <f>SUM(C24:C27)</f>
        <v>3153.73</v>
      </c>
      <c r="D28" s="30">
        <f>SUM(D24:D27)</f>
        <v>1899.37</v>
      </c>
    </row>
    <row r="29" spans="1:5" ht="14.25" customHeight="1">
      <c r="A29" s="83" t="s">
        <v>66</v>
      </c>
      <c r="B29" s="84"/>
      <c r="C29" s="30">
        <f>C9+C21+C28</f>
        <v>4270.96</v>
      </c>
      <c r="D29" s="30">
        <f>D9+D21+D28</f>
        <v>2956.25</v>
      </c>
      <c r="E29" s="28"/>
    </row>
    <row r="30" spans="1:4" ht="14.25" customHeight="1">
      <c r="A30" s="86"/>
      <c r="B30" s="87"/>
      <c r="C30" s="87"/>
      <c r="D30" s="88"/>
    </row>
    <row r="31" spans="1:4" ht="14.25" customHeight="1">
      <c r="A31" s="25" t="s">
        <v>67</v>
      </c>
      <c r="B31" s="26" t="s">
        <v>68</v>
      </c>
      <c r="C31" s="26"/>
      <c r="D31" s="26"/>
    </row>
    <row r="32" spans="1:4" ht="14.25" customHeight="1">
      <c r="A32" s="25">
        <v>1</v>
      </c>
      <c r="B32" s="26" t="s">
        <v>69</v>
      </c>
      <c r="C32" s="26"/>
      <c r="D32" s="26"/>
    </row>
    <row r="33" spans="1:4" ht="14.25" customHeight="1">
      <c r="A33" s="27" t="s">
        <v>56</v>
      </c>
      <c r="B33" s="26" t="s">
        <v>70</v>
      </c>
      <c r="C33" s="37">
        <v>325.12</v>
      </c>
      <c r="D33" s="37">
        <v>349.72</v>
      </c>
    </row>
    <row r="34" spans="1:4" ht="14.25" customHeight="1">
      <c r="A34" s="27"/>
      <c r="B34" s="26" t="s">
        <v>71</v>
      </c>
      <c r="C34" s="30">
        <v>0</v>
      </c>
      <c r="D34" s="30">
        <v>0</v>
      </c>
    </row>
    <row r="35" spans="1:4" ht="14.25" customHeight="1">
      <c r="A35" s="27"/>
      <c r="B35" s="26" t="s">
        <v>72</v>
      </c>
      <c r="C35" s="37">
        <v>31.66</v>
      </c>
      <c r="D35" s="37">
        <v>31.66</v>
      </c>
    </row>
    <row r="36" spans="1:4" ht="14.25" customHeight="1">
      <c r="A36" s="27"/>
      <c r="B36" s="26" t="s">
        <v>73</v>
      </c>
      <c r="C36" s="30">
        <v>0</v>
      </c>
      <c r="D36" s="30">
        <v>0</v>
      </c>
    </row>
    <row r="37" spans="1:4" ht="14.25" customHeight="1">
      <c r="A37" s="27"/>
      <c r="B37" s="26" t="s">
        <v>74</v>
      </c>
      <c r="C37" s="37">
        <v>39.98</v>
      </c>
      <c r="D37" s="37">
        <v>32.2</v>
      </c>
    </row>
    <row r="38" spans="1:4" ht="14.25" customHeight="1">
      <c r="A38" s="27"/>
      <c r="B38" s="26" t="s">
        <v>75</v>
      </c>
      <c r="C38" s="30">
        <v>0</v>
      </c>
      <c r="D38" s="30">
        <v>0</v>
      </c>
    </row>
    <row r="39" spans="1:4" ht="14.25" customHeight="1">
      <c r="A39" s="83" t="s">
        <v>76</v>
      </c>
      <c r="B39" s="84"/>
      <c r="C39" s="30">
        <f>SUM(C33:C38)</f>
        <v>396.76000000000005</v>
      </c>
      <c r="D39" s="30">
        <f>SUM(D33:D38)</f>
        <v>413.58000000000004</v>
      </c>
    </row>
    <row r="40" spans="1:4" ht="14.25" customHeight="1">
      <c r="A40" s="27"/>
      <c r="B40" s="27"/>
      <c r="C40" s="27"/>
      <c r="D40" s="27"/>
    </row>
    <row r="41" spans="1:4" ht="14.25" customHeight="1">
      <c r="A41" s="25">
        <v>2</v>
      </c>
      <c r="B41" s="26" t="s">
        <v>77</v>
      </c>
      <c r="C41" s="26"/>
      <c r="D41" s="26"/>
    </row>
    <row r="42" spans="1:4" ht="14.25" customHeight="1">
      <c r="A42" s="27"/>
      <c r="B42" s="26" t="s">
        <v>78</v>
      </c>
      <c r="C42" s="30">
        <v>0</v>
      </c>
      <c r="D42" s="30">
        <v>0</v>
      </c>
    </row>
    <row r="43" spans="1:4" ht="14.25" customHeight="1">
      <c r="A43" s="27"/>
      <c r="B43" s="26" t="s">
        <v>79</v>
      </c>
      <c r="C43" s="30">
        <v>1126.39</v>
      </c>
      <c r="D43" s="30">
        <v>984.4</v>
      </c>
    </row>
    <row r="44" spans="1:4" ht="14.25" customHeight="1">
      <c r="A44" s="27"/>
      <c r="B44" s="26" t="s">
        <v>80</v>
      </c>
      <c r="C44" s="30">
        <v>2655.42</v>
      </c>
      <c r="D44" s="30">
        <v>1478.99</v>
      </c>
    </row>
    <row r="45" spans="1:4" ht="14.25" customHeight="1">
      <c r="A45" s="27"/>
      <c r="B45" s="26" t="s">
        <v>91</v>
      </c>
      <c r="C45" s="30">
        <v>17.84</v>
      </c>
      <c r="D45" s="30">
        <v>23.58</v>
      </c>
    </row>
    <row r="46" spans="1:4" ht="14.25" customHeight="1">
      <c r="A46" s="27"/>
      <c r="B46" s="26" t="s">
        <v>81</v>
      </c>
      <c r="C46" s="30">
        <v>74.55</v>
      </c>
      <c r="D46" s="30">
        <v>55.7</v>
      </c>
    </row>
    <row r="47" spans="1:4" ht="14.25" customHeight="1">
      <c r="A47" s="27"/>
      <c r="B47" s="26" t="s">
        <v>82</v>
      </c>
      <c r="C47" s="30">
        <v>0</v>
      </c>
      <c r="D47" s="30">
        <v>0</v>
      </c>
    </row>
    <row r="48" spans="1:4" ht="14.25" customHeight="1">
      <c r="A48" s="83" t="s">
        <v>83</v>
      </c>
      <c r="B48" s="84"/>
      <c r="C48" s="30">
        <f>SUM(C42:C47)</f>
        <v>3874.2000000000007</v>
      </c>
      <c r="D48" s="30">
        <f>SUM(D42:D47)</f>
        <v>2542.6699999999996</v>
      </c>
    </row>
    <row r="49" spans="1:4" ht="14.25" customHeight="1">
      <c r="A49" s="83" t="s">
        <v>84</v>
      </c>
      <c r="B49" s="84"/>
      <c r="C49" s="31">
        <f>C39+C48</f>
        <v>4270.960000000001</v>
      </c>
      <c r="D49" s="31">
        <f>D39+D48</f>
        <v>2956.2499999999995</v>
      </c>
    </row>
    <row r="50" spans="1:5" ht="15.75" customHeight="1">
      <c r="A50" s="92" t="s">
        <v>12</v>
      </c>
      <c r="B50" s="92"/>
      <c r="C50" s="92"/>
      <c r="D50" s="92"/>
      <c r="E50" s="92"/>
    </row>
    <row r="51" spans="1:5" ht="15" customHeight="1">
      <c r="A51" s="90">
        <v>1</v>
      </c>
      <c r="B51" s="94" t="s">
        <v>106</v>
      </c>
      <c r="C51" s="94"/>
      <c r="D51" s="94"/>
      <c r="E51" s="94"/>
    </row>
    <row r="52" spans="1:5" ht="15" customHeight="1">
      <c r="A52" s="91"/>
      <c r="B52" s="94"/>
      <c r="C52" s="94"/>
      <c r="D52" s="94"/>
      <c r="E52" s="94"/>
    </row>
    <row r="53" spans="1:5" ht="49.5" customHeight="1">
      <c r="A53" s="7">
        <v>2</v>
      </c>
      <c r="B53" s="95" t="s">
        <v>107</v>
      </c>
      <c r="C53" s="95"/>
      <c r="D53" s="95"/>
      <c r="E53" s="95"/>
    </row>
    <row r="54" spans="1:5" ht="15.75" customHeight="1">
      <c r="A54" s="8">
        <v>3</v>
      </c>
      <c r="B54" s="95" t="s">
        <v>44</v>
      </c>
      <c r="C54" s="95"/>
      <c r="D54" s="95"/>
      <c r="E54" s="95"/>
    </row>
    <row r="55" spans="1:6" ht="15" customHeight="1">
      <c r="A55" s="32"/>
      <c r="B55" s="32"/>
      <c r="C55" s="32"/>
      <c r="D55" s="93" t="s">
        <v>85</v>
      </c>
      <c r="E55" s="93"/>
      <c r="F55" s="2"/>
    </row>
    <row r="56" spans="1:5" ht="13.5" customHeight="1">
      <c r="A56" s="34"/>
      <c r="B56" s="34"/>
      <c r="C56" s="34"/>
      <c r="D56" s="35"/>
      <c r="E56" s="33"/>
    </row>
    <row r="57" spans="3:5" ht="13.5" customHeight="1">
      <c r="C57" s="36"/>
      <c r="E57" s="35"/>
    </row>
    <row r="58" spans="1:6" ht="15" customHeight="1">
      <c r="A58" s="89"/>
      <c r="B58" s="89"/>
      <c r="C58" s="36"/>
      <c r="D58" s="85" t="s">
        <v>18</v>
      </c>
      <c r="E58" s="85"/>
      <c r="F58" s="3"/>
    </row>
    <row r="59" spans="1:6" ht="15" customHeight="1">
      <c r="A59" s="89" t="s">
        <v>86</v>
      </c>
      <c r="B59" s="89"/>
      <c r="C59" s="22"/>
      <c r="D59" s="85" t="s">
        <v>19</v>
      </c>
      <c r="E59" s="85"/>
      <c r="F59" s="3"/>
    </row>
    <row r="60" spans="1:5" ht="15" customHeight="1">
      <c r="A60" s="89" t="s">
        <v>108</v>
      </c>
      <c r="B60" s="89"/>
      <c r="C60" s="22"/>
      <c r="D60" s="85" t="s">
        <v>36</v>
      </c>
      <c r="E60" s="85"/>
    </row>
    <row r="61" spans="1:3" ht="12.75">
      <c r="A61" s="22"/>
      <c r="B61" s="22"/>
      <c r="C61" s="22"/>
    </row>
    <row r="62" spans="1:4" ht="12.75">
      <c r="A62" s="22"/>
      <c r="B62" s="22"/>
      <c r="C62" s="22"/>
      <c r="D62" s="22"/>
    </row>
  </sheetData>
  <sheetProtection/>
  <mergeCells count="23">
    <mergeCell ref="A50:E50"/>
    <mergeCell ref="D55:E55"/>
    <mergeCell ref="D58:E58"/>
    <mergeCell ref="A58:B58"/>
    <mergeCell ref="B51:E52"/>
    <mergeCell ref="B53:E53"/>
    <mergeCell ref="B54:E54"/>
    <mergeCell ref="D60:E60"/>
    <mergeCell ref="D59:E59"/>
    <mergeCell ref="A29:B29"/>
    <mergeCell ref="A30:D30"/>
    <mergeCell ref="A39:B39"/>
    <mergeCell ref="A48:B48"/>
    <mergeCell ref="A49:B49"/>
    <mergeCell ref="A59:B59"/>
    <mergeCell ref="A60:B60"/>
    <mergeCell ref="A51:A52"/>
    <mergeCell ref="A1:D1"/>
    <mergeCell ref="A2:D2"/>
    <mergeCell ref="A3:B3"/>
    <mergeCell ref="A9:B9"/>
    <mergeCell ref="A21:B21"/>
    <mergeCell ref="A28:B28"/>
  </mergeCells>
  <printOptions/>
  <pageMargins left="0.4" right="0.21" top="0.19" bottom="0.26" header="0.16" footer="0.24"/>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P1" sqref="P1"/>
    </sheetView>
  </sheetViews>
  <sheetFormatPr defaultColWidth="9.33203125" defaultRowHeight="12.75"/>
  <sheetData/>
  <sheetProtection/>
  <printOptions horizontalCentered="1"/>
  <pageMargins left="0.55" right="0.29" top="0.41" bottom="0.34" header="0.24" footer="0.17"/>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sysadmin</cp:lastModifiedBy>
  <cp:lastPrinted>2017-05-30T11:16:25Z</cp:lastPrinted>
  <dcterms:created xsi:type="dcterms:W3CDTF">2012-05-24T12:53:51Z</dcterms:created>
  <dcterms:modified xsi:type="dcterms:W3CDTF">2017-05-30T12:24:43Z</dcterms:modified>
  <cp:category/>
  <cp:version/>
  <cp:contentType/>
  <cp:contentStatus/>
</cp:coreProperties>
</file>